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bookViews>
  <sheets>
    <sheet name="Додаток 1" sheetId="1" r:id="rId1"/>
    <sheet name="Додаток 2" sheetId="2" r:id="rId2"/>
    <sheet name="Додаток 3" sheetId="3" r:id="rId3"/>
    <sheet name="Додаток 4" sheetId="4" r:id="rId4"/>
    <sheet name="Додаток 5" sheetId="5" r:id="rId5"/>
    <sheet name="Додаток 6" sheetId="6" r:id="rId6"/>
  </sheets>
  <calcPr calcId="145621"/>
</workbook>
</file>

<file path=xl/calcChain.xml><?xml version="1.0" encoding="utf-8"?>
<calcChain xmlns="http://schemas.openxmlformats.org/spreadsheetml/2006/main">
  <c r="I260" i="6" l="1"/>
  <c r="H257" i="6"/>
  <c r="H254" i="6"/>
  <c r="K253" i="6"/>
  <c r="O42" i="3"/>
  <c r="N42" i="3"/>
  <c r="M42" i="3"/>
  <c r="L42" i="3"/>
  <c r="K42" i="3"/>
  <c r="J42" i="3"/>
  <c r="I42" i="3"/>
  <c r="H42" i="3"/>
  <c r="G42" i="3"/>
  <c r="J32" i="3"/>
  <c r="J254" i="6" l="1"/>
  <c r="H261" i="6"/>
  <c r="J261" i="6"/>
  <c r="I253" i="6"/>
  <c r="K270" i="6"/>
  <c r="I270" i="6"/>
  <c r="I263" i="6"/>
  <c r="H259" i="6" l="1"/>
  <c r="H16" i="5" l="1"/>
  <c r="H14" i="5" l="1"/>
  <c r="H13" i="5" s="1"/>
  <c r="G15" i="5"/>
  <c r="G14" i="5" s="1"/>
  <c r="G17" i="5"/>
  <c r="G16" i="5" s="1"/>
  <c r="G13" i="5" l="1"/>
  <c r="T20" i="4"/>
  <c r="Q20" i="4"/>
  <c r="P20" i="4"/>
  <c r="O20" i="4"/>
  <c r="N20" i="4"/>
  <c r="M20" i="4"/>
  <c r="L20" i="4"/>
  <c r="K20" i="4"/>
  <c r="J20" i="4"/>
  <c r="I20" i="4"/>
  <c r="H20" i="4"/>
  <c r="G20" i="4"/>
  <c r="F20" i="4"/>
  <c r="E20" i="4"/>
  <c r="D20" i="4"/>
  <c r="C20" i="4"/>
  <c r="E32" i="3" l="1"/>
  <c r="P32" i="3" s="1"/>
  <c r="G14" i="3" l="1"/>
  <c r="F14" i="3"/>
  <c r="J16" i="3"/>
  <c r="E16" i="3"/>
  <c r="P16" i="3" s="1"/>
  <c r="H18" i="3"/>
  <c r="J34" i="3"/>
  <c r="O33" i="3"/>
  <c r="N33" i="3"/>
  <c r="M33" i="3"/>
  <c r="L33" i="3"/>
  <c r="K33" i="3"/>
  <c r="J33" i="3"/>
  <c r="I33" i="3"/>
  <c r="H33" i="3"/>
  <c r="G33" i="3"/>
  <c r="F33" i="3"/>
  <c r="E33" i="3"/>
  <c r="J43" i="3" l="1"/>
  <c r="J38" i="3"/>
  <c r="E41" i="3"/>
  <c r="E39" i="3"/>
  <c r="E36" i="3"/>
  <c r="E25" i="3"/>
  <c r="J27" i="3"/>
  <c r="E27" i="3"/>
  <c r="E30" i="3"/>
  <c r="E29" i="3" s="1"/>
  <c r="J30" i="3"/>
  <c r="E28" i="3"/>
  <c r="E24" i="3"/>
  <c r="E23" i="3"/>
  <c r="E22" i="3"/>
  <c r="E21" i="3" s="1"/>
  <c r="J20" i="3"/>
  <c r="E20" i="3"/>
  <c r="P20" i="3" s="1"/>
  <c r="P17" i="3"/>
  <c r="J19" i="3"/>
  <c r="E19" i="3"/>
  <c r="J15" i="3"/>
  <c r="E26" i="3" l="1"/>
  <c r="P19" i="3"/>
  <c r="E18" i="3"/>
  <c r="E15" i="3"/>
  <c r="E14" i="3" s="1"/>
  <c r="D21" i="2"/>
  <c r="E21" i="2"/>
  <c r="F21" i="2"/>
  <c r="E16" i="2"/>
  <c r="F16" i="2"/>
  <c r="D16" i="2"/>
  <c r="C12" i="2"/>
  <c r="C13" i="2"/>
  <c r="C15" i="2"/>
  <c r="C63" i="1" l="1"/>
  <c r="E63" i="1"/>
  <c r="F63" i="1"/>
  <c r="D63" i="1"/>
  <c r="E59" i="1"/>
  <c r="E60" i="1"/>
  <c r="D59" i="1"/>
  <c r="D60" i="1"/>
  <c r="D61" i="1"/>
  <c r="D47" i="1" l="1"/>
  <c r="D46" i="1" s="1"/>
  <c r="D55" i="1"/>
  <c r="D54" i="1" s="1"/>
  <c r="D52" i="1"/>
  <c r="D50" i="1"/>
  <c r="D41" i="1"/>
  <c r="D32" i="1"/>
  <c r="D31" i="1" s="1"/>
  <c r="D29" i="1"/>
  <c r="D20" i="1"/>
  <c r="D19" i="1" s="1"/>
  <c r="C25" i="1"/>
  <c r="C24" i="1"/>
  <c r="F24" i="1"/>
  <c r="E24" i="1" s="1"/>
  <c r="D24" i="1"/>
  <c r="C21" i="1"/>
  <c r="C22" i="1"/>
  <c r="C23" i="1"/>
  <c r="C26" i="1"/>
  <c r="D14" i="1"/>
  <c r="D13" i="1" s="1"/>
  <c r="D12" i="1" s="1"/>
  <c r="C57" i="1"/>
  <c r="C35" i="1"/>
  <c r="C34" i="1"/>
  <c r="C16" i="1"/>
  <c r="D45" i="1" l="1"/>
  <c r="D58" i="1"/>
  <c r="J285" i="6" l="1"/>
  <c r="J284" i="6"/>
  <c r="H284" i="6" s="1"/>
  <c r="J283" i="6"/>
  <c r="H283" i="6" s="1"/>
  <c r="J282" i="6"/>
  <c r="H282" i="6" s="1"/>
  <c r="J281" i="6"/>
  <c r="H281" i="6" s="1"/>
  <c r="J280" i="6"/>
  <c r="H280" i="6" s="1"/>
  <c r="J279" i="6"/>
  <c r="H279" i="6" s="1"/>
  <c r="J278" i="6"/>
  <c r="H278" i="6" s="1"/>
  <c r="J277" i="6"/>
  <c r="H277" i="6" s="1"/>
  <c r="J276" i="6"/>
  <c r="H276" i="6" s="1"/>
  <c r="J275" i="6"/>
  <c r="H275" i="6" s="1"/>
  <c r="J274" i="6"/>
  <c r="H274" i="6" s="1"/>
  <c r="J273" i="6"/>
  <c r="H273" i="6" s="1"/>
  <c r="J272" i="6"/>
  <c r="H272" i="6" s="1"/>
  <c r="J271" i="6"/>
  <c r="H271" i="6" s="1"/>
  <c r="H269" i="6"/>
  <c r="J268" i="6"/>
  <c r="H268" i="6" s="1"/>
  <c r="J267" i="6"/>
  <c r="H267" i="6" s="1"/>
  <c r="J266" i="6"/>
  <c r="H266" i="6" s="1"/>
  <c r="K265" i="6"/>
  <c r="J265" i="6" s="1"/>
  <c r="I265" i="6"/>
  <c r="J264" i="6"/>
  <c r="H264" i="6" s="1"/>
  <c r="K263" i="6"/>
  <c r="J262" i="6"/>
  <c r="J258" i="6"/>
  <c r="H258" i="6" s="1"/>
  <c r="J257" i="6"/>
  <c r="K256" i="6"/>
  <c r="J256" i="6" s="1"/>
  <c r="I256" i="6"/>
  <c r="J255" i="6"/>
  <c r="H255" i="6" s="1"/>
  <c r="J253" i="6"/>
  <c r="J239" i="6" s="1"/>
  <c r="J252" i="6"/>
  <c r="H252" i="6" s="1"/>
  <c r="J251" i="6"/>
  <c r="H251" i="6" s="1"/>
  <c r="J250" i="6"/>
  <c r="H250" i="6" s="1"/>
  <c r="J249" i="6"/>
  <c r="H249" i="6" s="1"/>
  <c r="J248" i="6"/>
  <c r="H248" i="6" s="1"/>
  <c r="J247" i="6"/>
  <c r="H247" i="6" s="1"/>
  <c r="J246" i="6"/>
  <c r="H246" i="6" s="1"/>
  <c r="J245" i="6"/>
  <c r="H245" i="6" s="1"/>
  <c r="J244" i="6"/>
  <c r="H244" i="6" s="1"/>
  <c r="K243" i="6"/>
  <c r="J243" i="6" s="1"/>
  <c r="I243" i="6"/>
  <c r="J242" i="6"/>
  <c r="H242" i="6" s="1"/>
  <c r="K241" i="6"/>
  <c r="J241" i="6" s="1"/>
  <c r="I241" i="6"/>
  <c r="I222" i="6"/>
  <c r="I221" i="6"/>
  <c r="I220" i="6"/>
  <c r="I219" i="6"/>
  <c r="H218" i="6"/>
  <c r="H217" i="6" s="1"/>
  <c r="G218" i="6"/>
  <c r="I216" i="6"/>
  <c r="I215" i="6"/>
  <c r="I214" i="6"/>
  <c r="I213" i="6"/>
  <c r="I212" i="6"/>
  <c r="I211" i="6"/>
  <c r="I210" i="6"/>
  <c r="I209" i="6"/>
  <c r="I208" i="6"/>
  <c r="I207" i="6"/>
  <c r="I206" i="6"/>
  <c r="I205" i="6"/>
  <c r="H204" i="6"/>
  <c r="I204" i="6" s="1"/>
  <c r="I203" i="6"/>
  <c r="H202" i="6"/>
  <c r="H182" i="6" s="1"/>
  <c r="I201" i="6"/>
  <c r="I200" i="6"/>
  <c r="I199" i="6"/>
  <c r="I198" i="6"/>
  <c r="I197" i="6"/>
  <c r="I196" i="6"/>
  <c r="I195" i="6"/>
  <c r="I194" i="6"/>
  <c r="I193" i="6"/>
  <c r="I192" i="6"/>
  <c r="I191" i="6"/>
  <c r="I190" i="6"/>
  <c r="I189" i="6"/>
  <c r="I188" i="6"/>
  <c r="I187" i="6"/>
  <c r="I186" i="6"/>
  <c r="I185" i="6"/>
  <c r="I184" i="6"/>
  <c r="I183" i="6"/>
  <c r="G182" i="6"/>
  <c r="G181" i="6" s="1"/>
  <c r="I168" i="6"/>
  <c r="I167" i="6"/>
  <c r="I166" i="6"/>
  <c r="I165" i="6"/>
  <c r="H164" i="6"/>
  <c r="H163" i="6" s="1"/>
  <c r="G164" i="6"/>
  <c r="I162" i="6"/>
  <c r="I161" i="6"/>
  <c r="I160" i="6"/>
  <c r="I159" i="6"/>
  <c r="I158" i="6"/>
  <c r="I157" i="6"/>
  <c r="I156" i="6"/>
  <c r="I155" i="6"/>
  <c r="H154" i="6"/>
  <c r="I154" i="6" s="1"/>
  <c r="I153" i="6"/>
  <c r="H152" i="6"/>
  <c r="I152" i="6" s="1"/>
  <c r="I151" i="6"/>
  <c r="I150" i="6"/>
  <c r="H149" i="6"/>
  <c r="H148" i="6"/>
  <c r="I148" i="6" s="1"/>
  <c r="I147" i="6"/>
  <c r="I146" i="6"/>
  <c r="I145" i="6"/>
  <c r="I144" i="6"/>
  <c r="I143" i="6"/>
  <c r="I142" i="6"/>
  <c r="I141" i="6"/>
  <c r="I140" i="6"/>
  <c r="I139" i="6"/>
  <c r="I138" i="6"/>
  <c r="I137" i="6"/>
  <c r="I136" i="6"/>
  <c r="I135" i="6"/>
  <c r="I134" i="6"/>
  <c r="G133" i="6"/>
  <c r="G132" i="6" s="1"/>
  <c r="I120" i="6"/>
  <c r="I119" i="6"/>
  <c r="I118" i="6"/>
  <c r="I117" i="6"/>
  <c r="H116" i="6"/>
  <c r="H115" i="6" s="1"/>
  <c r="G116" i="6"/>
  <c r="I114" i="6"/>
  <c r="I113" i="6"/>
  <c r="I112" i="6"/>
  <c r="I111" i="6"/>
  <c r="I110" i="6"/>
  <c r="I109" i="6"/>
  <c r="I108" i="6"/>
  <c r="I107" i="6"/>
  <c r="H106" i="6"/>
  <c r="I106" i="6" s="1"/>
  <c r="I105" i="6"/>
  <c r="H104" i="6"/>
  <c r="I104" i="6" s="1"/>
  <c r="I103" i="6"/>
  <c r="I102" i="6"/>
  <c r="H101" i="6"/>
  <c r="G101" i="6"/>
  <c r="H100" i="6"/>
  <c r="I100" i="6" s="1"/>
  <c r="I99" i="6"/>
  <c r="I98" i="6"/>
  <c r="G97" i="6"/>
  <c r="I97" i="6" s="1"/>
  <c r="I96" i="6"/>
  <c r="I95" i="6"/>
  <c r="I94" i="6"/>
  <c r="I93" i="6"/>
  <c r="I92" i="6"/>
  <c r="I91" i="6"/>
  <c r="I90" i="6"/>
  <c r="I89" i="6"/>
  <c r="I88" i="6"/>
  <c r="I87" i="6"/>
  <c r="I72" i="6"/>
  <c r="I71" i="6"/>
  <c r="I70" i="6"/>
  <c r="I69" i="6"/>
  <c r="I68" i="6"/>
  <c r="I67" i="6"/>
  <c r="I66" i="6"/>
  <c r="I65" i="6"/>
  <c r="H64" i="6"/>
  <c r="I64" i="6" s="1"/>
  <c r="I63" i="6"/>
  <c r="I62" i="6"/>
  <c r="H61" i="6"/>
  <c r="G61" i="6"/>
  <c r="H60" i="6"/>
  <c r="I60" i="6" s="1"/>
  <c r="I59" i="6"/>
  <c r="G58" i="6"/>
  <c r="I58" i="6" s="1"/>
  <c r="G57" i="6"/>
  <c r="H56" i="6"/>
  <c r="I56" i="6" s="1"/>
  <c r="I55" i="6"/>
  <c r="I54" i="6"/>
  <c r="I53" i="6"/>
  <c r="I52" i="6"/>
  <c r="I51" i="6"/>
  <c r="H50" i="6"/>
  <c r="I50" i="6" s="1"/>
  <c r="I49" i="6"/>
  <c r="I48" i="6"/>
  <c r="I47" i="6"/>
  <c r="H46" i="6"/>
  <c r="I46" i="6" s="1"/>
  <c r="I45" i="6"/>
  <c r="I44" i="6"/>
  <c r="I43" i="6"/>
  <c r="H29" i="6"/>
  <c r="G29" i="6"/>
  <c r="G7" i="6" s="1"/>
  <c r="G6" i="6" s="1"/>
  <c r="I28" i="6"/>
  <c r="I27" i="6"/>
  <c r="I26" i="6"/>
  <c r="I25" i="6"/>
  <c r="I24" i="6"/>
  <c r="I23" i="6"/>
  <c r="I22" i="6"/>
  <c r="I21" i="6"/>
  <c r="I20" i="6"/>
  <c r="I19" i="6"/>
  <c r="I18" i="6"/>
  <c r="I17" i="6"/>
  <c r="I16" i="6"/>
  <c r="I15" i="6"/>
  <c r="I14" i="6"/>
  <c r="I13" i="6"/>
  <c r="I12" i="6"/>
  <c r="I11" i="6"/>
  <c r="I10" i="6"/>
  <c r="I9" i="6"/>
  <c r="I8" i="6"/>
  <c r="H7" i="6"/>
  <c r="H6" i="6" s="1"/>
  <c r="G8" i="5"/>
  <c r="H8" i="5"/>
  <c r="G11" i="5"/>
  <c r="H11" i="5"/>
  <c r="Y20" i="4"/>
  <c r="W20" i="4"/>
  <c r="V20" i="4"/>
  <c r="S20" i="4"/>
  <c r="R20" i="4"/>
  <c r="AA19" i="4"/>
  <c r="U19" i="4"/>
  <c r="H19" i="4"/>
  <c r="U18" i="4"/>
  <c r="H18" i="4"/>
  <c r="AA20" i="4"/>
  <c r="P43" i="3"/>
  <c r="P41" i="3"/>
  <c r="O40" i="3"/>
  <c r="N40" i="3"/>
  <c r="M40" i="3"/>
  <c r="L40" i="3"/>
  <c r="K40" i="3"/>
  <c r="J40" i="3"/>
  <c r="I40" i="3"/>
  <c r="H40" i="3"/>
  <c r="G40" i="3"/>
  <c r="F40" i="3"/>
  <c r="E40" i="3"/>
  <c r="P39" i="3"/>
  <c r="P38" i="3"/>
  <c r="O37" i="3"/>
  <c r="N37" i="3"/>
  <c r="M37" i="3"/>
  <c r="L37" i="3"/>
  <c r="K37" i="3"/>
  <c r="J37" i="3"/>
  <c r="I37" i="3"/>
  <c r="H37" i="3"/>
  <c r="G37" i="3"/>
  <c r="F37" i="3"/>
  <c r="E37" i="3"/>
  <c r="P36" i="3"/>
  <c r="O35" i="3"/>
  <c r="N35" i="3"/>
  <c r="M35" i="3"/>
  <c r="L35" i="3"/>
  <c r="K35" i="3"/>
  <c r="J35" i="3"/>
  <c r="I35" i="3"/>
  <c r="H35" i="3"/>
  <c r="G35" i="3"/>
  <c r="F35" i="3"/>
  <c r="E13" i="3" s="1"/>
  <c r="E35" i="3"/>
  <c r="P34" i="3"/>
  <c r="N31" i="3"/>
  <c r="P30" i="3"/>
  <c r="N29" i="3"/>
  <c r="M29" i="3"/>
  <c r="L29" i="3"/>
  <c r="J29" i="3"/>
  <c r="I29" i="3"/>
  <c r="H29" i="3"/>
  <c r="G29" i="3"/>
  <c r="F29" i="3"/>
  <c r="P28" i="3"/>
  <c r="P27" i="3"/>
  <c r="O26" i="3"/>
  <c r="N26" i="3"/>
  <c r="M26" i="3"/>
  <c r="L26" i="3"/>
  <c r="K26" i="3"/>
  <c r="J26" i="3"/>
  <c r="I26" i="3"/>
  <c r="H26" i="3"/>
  <c r="G26" i="3"/>
  <c r="F26" i="3"/>
  <c r="P25" i="3"/>
  <c r="P24" i="3"/>
  <c r="P23" i="3"/>
  <c r="P22" i="3"/>
  <c r="O21" i="3"/>
  <c r="N21" i="3"/>
  <c r="M21" i="3"/>
  <c r="L21" i="3"/>
  <c r="K21" i="3"/>
  <c r="J21" i="3"/>
  <c r="I21" i="3"/>
  <c r="H21" i="3"/>
  <c r="G21" i="3"/>
  <c r="F21" i="3"/>
  <c r="O18" i="3"/>
  <c r="N18" i="3"/>
  <c r="M18" i="3"/>
  <c r="L18" i="3"/>
  <c r="K18" i="3"/>
  <c r="J18" i="3"/>
  <c r="P18" i="3" s="1"/>
  <c r="I18" i="3"/>
  <c r="G18" i="3"/>
  <c r="F18" i="3"/>
  <c r="F13" i="3" s="1"/>
  <c r="P15" i="3"/>
  <c r="O14" i="3"/>
  <c r="N14" i="3"/>
  <c r="M14" i="3"/>
  <c r="L14" i="3"/>
  <c r="K14" i="3"/>
  <c r="J14" i="3"/>
  <c r="I14" i="3"/>
  <c r="H14" i="3"/>
  <c r="I239" i="6" l="1"/>
  <c r="H239" i="6" s="1"/>
  <c r="H256" i="6"/>
  <c r="U20" i="4"/>
  <c r="P14" i="3"/>
  <c r="P37" i="3"/>
  <c r="H262" i="6"/>
  <c r="J263" i="6"/>
  <c r="H263" i="6" s="1"/>
  <c r="K260" i="6"/>
  <c r="J260" i="6" s="1"/>
  <c r="G73" i="6"/>
  <c r="G42" i="6" s="1"/>
  <c r="I101" i="6"/>
  <c r="H241" i="6"/>
  <c r="N13" i="3"/>
  <c r="O13" i="3"/>
  <c r="P33" i="3"/>
  <c r="J31" i="3"/>
  <c r="J13" i="3" s="1"/>
  <c r="P13" i="3" s="1"/>
  <c r="P12" i="3" s="1"/>
  <c r="P44" i="3" s="1"/>
  <c r="P21" i="3"/>
  <c r="P40" i="3"/>
  <c r="M31" i="3"/>
  <c r="G31" i="3"/>
  <c r="H31" i="3"/>
  <c r="H13" i="3" s="1"/>
  <c r="I31" i="3"/>
  <c r="I13" i="3" s="1"/>
  <c r="I12" i="3" s="1"/>
  <c r="I44" i="3" s="1"/>
  <c r="O31" i="3"/>
  <c r="E12" i="3"/>
  <c r="E44" i="3" s="1"/>
  <c r="K31" i="3"/>
  <c r="L31" i="3"/>
  <c r="L13" i="3" s="1"/>
  <c r="P35" i="3"/>
  <c r="P26" i="3"/>
  <c r="P29" i="3"/>
  <c r="I218" i="6"/>
  <c r="H253" i="6"/>
  <c r="J270" i="6"/>
  <c r="H270" i="6" s="1"/>
  <c r="H133" i="6"/>
  <c r="I133" i="6" s="1"/>
  <c r="I29" i="6"/>
  <c r="I116" i="6"/>
  <c r="H243" i="6"/>
  <c r="I61" i="6"/>
  <c r="H86" i="6"/>
  <c r="H85" i="6" s="1"/>
  <c r="H121" i="6" s="1"/>
  <c r="I164" i="6"/>
  <c r="H265" i="6"/>
  <c r="I182" i="6"/>
  <c r="H181" i="6"/>
  <c r="I6" i="6"/>
  <c r="H73" i="6"/>
  <c r="I7" i="6"/>
  <c r="G86" i="6"/>
  <c r="G217" i="6"/>
  <c r="I217" i="6" s="1"/>
  <c r="H42" i="6"/>
  <c r="H41" i="6" s="1"/>
  <c r="I57" i="6"/>
  <c r="G115" i="6"/>
  <c r="I115" i="6" s="1"/>
  <c r="I149" i="6"/>
  <c r="G163" i="6"/>
  <c r="I163" i="6" s="1"/>
  <c r="I202" i="6"/>
  <c r="H18" i="5"/>
  <c r="G18" i="5"/>
  <c r="N12" i="3"/>
  <c r="N44" i="3" s="1"/>
  <c r="P42" i="3"/>
  <c r="G13" i="3" l="1"/>
  <c r="G12" i="3" s="1"/>
  <c r="G44" i="3" s="1"/>
  <c r="P31" i="3"/>
  <c r="K13" i="3"/>
  <c r="K12" i="3" s="1"/>
  <c r="K44" i="3" s="1"/>
  <c r="J12" i="3"/>
  <c r="J44" i="3" s="1"/>
  <c r="M13" i="3"/>
  <c r="M12" i="3" s="1"/>
  <c r="M44" i="3" s="1"/>
  <c r="H132" i="6"/>
  <c r="H169" i="6" s="1"/>
  <c r="I73" i="6"/>
  <c r="H260" i="6"/>
  <c r="F12" i="3"/>
  <c r="F44" i="3" s="1"/>
  <c r="O12" i="3"/>
  <c r="O44" i="3" s="1"/>
  <c r="L12" i="3"/>
  <c r="L44" i="3" s="1"/>
  <c r="H12" i="3"/>
  <c r="H44" i="3" s="1"/>
  <c r="G223" i="6"/>
  <c r="K239" i="6"/>
  <c r="H223" i="6"/>
  <c r="I181" i="6"/>
  <c r="I223" i="6" s="1"/>
  <c r="I132" i="6"/>
  <c r="I169" i="6" s="1"/>
  <c r="I86" i="6"/>
  <c r="G85" i="6"/>
  <c r="I42" i="6"/>
  <c r="G41" i="6"/>
  <c r="I41" i="6" s="1"/>
  <c r="G169" i="6"/>
  <c r="C21" i="2"/>
  <c r="C20" i="2"/>
  <c r="C19" i="2"/>
  <c r="C18" i="2"/>
  <c r="C16" i="2"/>
  <c r="C14" i="2"/>
  <c r="K238" i="6" l="1"/>
  <c r="I238" i="6"/>
  <c r="I85" i="6"/>
  <c r="I121" i="6" s="1"/>
  <c r="G121" i="6"/>
  <c r="C62" i="1"/>
  <c r="C61" i="1"/>
  <c r="C60" i="1"/>
  <c r="C59" i="1"/>
  <c r="C58" i="1"/>
  <c r="C56" i="1"/>
  <c r="C55" i="1"/>
  <c r="C54" i="1"/>
  <c r="C53" i="1"/>
  <c r="C52" i="1"/>
  <c r="C51" i="1"/>
  <c r="C50" i="1"/>
  <c r="C49" i="1"/>
  <c r="C48" i="1"/>
  <c r="C47" i="1"/>
  <c r="C46" i="1"/>
  <c r="C45" i="1"/>
  <c r="C44" i="1"/>
  <c r="C43" i="1"/>
  <c r="C42" i="1"/>
  <c r="C41" i="1"/>
  <c r="C40" i="1"/>
  <c r="C39" i="1"/>
  <c r="C38" i="1"/>
  <c r="C37" i="1"/>
  <c r="C36" i="1"/>
  <c r="C33" i="1"/>
  <c r="C32" i="1"/>
  <c r="C31" i="1"/>
  <c r="C30" i="1"/>
  <c r="C29" i="1"/>
  <c r="C28" i="1"/>
  <c r="C27" i="1"/>
  <c r="C20" i="1"/>
  <c r="C19" i="1"/>
  <c r="C18" i="1"/>
  <c r="C17" i="1"/>
  <c r="C15" i="1"/>
  <c r="C14" i="1"/>
  <c r="C13" i="1"/>
  <c r="C12" i="1"/>
  <c r="K289" i="6" l="1"/>
  <c r="J238" i="6"/>
  <c r="J289" i="6" s="1"/>
  <c r="I289" i="6"/>
  <c r="H238" i="6" l="1"/>
  <c r="H289" i="6" s="1"/>
</calcChain>
</file>

<file path=xl/sharedStrings.xml><?xml version="1.0" encoding="utf-8"?>
<sst xmlns="http://schemas.openxmlformats.org/spreadsheetml/2006/main" count="1195" uniqueCount="407">
  <si>
    <t>Додаток 1</t>
  </si>
  <si>
    <t>(код бюджету)</t>
  </si>
  <si>
    <t>(грн)</t>
  </si>
  <si>
    <t>Код</t>
  </si>
  <si>
    <t>Найменування згідно з Класифікацією доходів бюджету</t>
  </si>
  <si>
    <t>Усього</t>
  </si>
  <si>
    <t>Загальний фонд</t>
  </si>
  <si>
    <t>Спеціальний фонд</t>
  </si>
  <si>
    <t>усього</t>
  </si>
  <si>
    <t>у тому числі бюджет розвитку</t>
  </si>
  <si>
    <t>Податкові надходження  </t>
  </si>
  <si>
    <t>Податки на доходи, податки на прибуток, податки на збільшення ринкової вартості  </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</si>
  <si>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</si>
  <si>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</si>
  <si>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</si>
  <si>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</si>
  <si>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та плата за використання інших природних ресурсів </t>
  </si>
  <si>
    <t>Рентна плата за користування надрами </t>
  </si>
  <si>
    <t>Рентна плата за користування надрами для видобування нафти </t>
  </si>
  <si>
    <t>Рентна плата за користування надрами для видобування природного газу </t>
  </si>
  <si>
    <t>Рентна плата за користування надрами для видобування газового конденсату </t>
  </si>
  <si>
    <t>Внутрішні податки на товари та послуги  </t>
  </si>
  <si>
    <t>Акцизний податок з реалізації суб`єктами господарювання роздрібної торгівлі підакцизних товарів </t>
  </si>
  <si>
    <t>Місцеві податки </t>
  </si>
  <si>
    <t>Податок на майно </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</si>
  <si>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</si>
  <si>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</si>
  <si>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</si>
  <si>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</si>
  <si>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</si>
  <si>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</si>
  <si>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Єдиний податок  </t>
  </si>
  <si>
    <t>Єдиний податок з юридичних осіб </t>
  </si>
  <si>
    <t>Єдиний податок з фізичних осіб </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</si>
  <si>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t>
  </si>
  <si>
    <t>Неподаткові надходження  </t>
  </si>
  <si>
    <t>Адміністративні збори та платежі, доходи від некомерційної господарської діяльності </t>
  </si>
  <si>
    <t>Плата за надання адміністративних послуг</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</si>
  <si>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</si>
  <si>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</si>
  <si>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Надходження від орендної плати за користування цілісним майновим комплексом та іншим державним майном  </t>
  </si>
  <si>
    <t>Надходження від орендної плати за користування цілісним майновим комплексом та іншим майном, що перебуває в комунальній власності </t>
  </si>
  <si>
    <t>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</si>
  <si>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  </t>
  </si>
  <si>
    <t>Інші неподаткові надходження  </t>
  </si>
  <si>
    <t>Інші надходження  </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</si>
  <si>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</si>
  <si>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Усього доходів (без урахування міжбюджетних трансфертів)</t>
  </si>
  <si>
    <t>Офіційні трансферти  </t>
  </si>
  <si>
    <t>Від органів державного управління  </t>
  </si>
  <si>
    <t>Субвенції з державного бюджету місцевим бюджетам</t>
  </si>
  <si>
    <t>Освітня субвенція з державного бюджету місцевим бюджетам </t>
  </si>
  <si>
    <t>X</t>
  </si>
  <si>
    <t>Разом доходів</t>
  </si>
  <si>
    <t>Секретар сільської ради</t>
  </si>
  <si>
    <t>Ілляшенко Н.В.</t>
  </si>
  <si>
    <t>Додаток 2</t>
  </si>
  <si>
    <t>код бюджету</t>
  </si>
  <si>
    <t>Найменування згідно з Класифікацією фінансування бюджету</t>
  </si>
  <si>
    <t>Фінансування за типом кредитора</t>
  </si>
  <si>
    <t>Внутрішнє фінансування</t>
  </si>
  <si>
    <t>Інше внутрішнє фінансування</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</si>
  <si>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</si>
  <si>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</si>
  <si>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</si>
  <si>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</si>
  <si>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Фінансування за активними операціями</t>
  </si>
  <si>
    <t>Зміни обсягів бюджетних коштів</t>
  </si>
  <si>
    <t>отг с. Сергiївка</t>
  </si>
  <si>
    <t>Додаток 3</t>
  </si>
  <si>
    <t>РОЗПОДІЛ</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</si>
  <si>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</si>
  <si>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</si>
  <si>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</si>
  <si>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</si>
  <si>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</si>
  <si>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РАЗОМ</t>
  </si>
  <si>
    <t>видатки споживання</t>
  </si>
  <si>
    <t>з них</t>
  </si>
  <si>
    <t>видатки розвитку</t>
  </si>
  <si>
    <t>оплата праці</t>
  </si>
  <si>
    <t>комунальні послуги та енергоносії</t>
  </si>
  <si>
    <t>0200000</t>
  </si>
  <si>
    <t>Виконавчий комітет Сергіївської сільської ради</t>
  </si>
  <si>
    <t>0210000</t>
  </si>
  <si>
    <t>0210100</t>
  </si>
  <si>
    <t>0100</t>
  </si>
  <si>
    <t>Державне управління</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</si>
  <si>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</si>
  <si>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</si>
  <si>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</si>
  <si>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</si>
  <si>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0210180</t>
  </si>
  <si>
    <t>0180</t>
  </si>
  <si>
    <t>0133</t>
  </si>
  <si>
    <t>Інша діяльність у сфері державного управління</t>
  </si>
  <si>
    <t>0211000</t>
  </si>
  <si>
    <t>Освіта</t>
  </si>
  <si>
    <t>0211010</t>
  </si>
  <si>
    <t>1010</t>
  </si>
  <si>
    <t>0910</t>
  </si>
  <si>
    <t>Надання дошкільної освіти</t>
  </si>
  <si>
    <t>0211020</t>
  </si>
  <si>
    <t>1020</t>
  </si>
  <si>
    <t>0921</t>
  </si>
  <si>
    <t>Надання загальної середньої освіти закладами загальної середньої освіти   ( у тому числі з дошкільними  підрозділами (відділеннями, групами )</t>
  </si>
  <si>
    <t>0213000</t>
  </si>
  <si>
    <t>Соціальний захист та соціальне забезпечення</t>
  </si>
  <si>
    <t>0213033</t>
  </si>
  <si>
    <t>3033</t>
  </si>
  <si>
    <t>1070</t>
  </si>
  <si>
    <t>Компенсаційні виплати на пільговий проїзд автомобільним транспортом окремим категоріям громадян</t>
  </si>
  <si>
    <t>0213104</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</si>
  <si>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</si>
  <si>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</si>
  <si>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0213140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</si>
  <si>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</si>
  <si>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</si>
  <si>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</si>
  <si>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0213242</t>
  </si>
  <si>
    <t>3242</t>
  </si>
  <si>
    <t>1090</t>
  </si>
  <si>
    <t>Інші заходи у сфері соціального захисту і соціального забезпечення</t>
  </si>
  <si>
    <t>0214000</t>
  </si>
  <si>
    <t>Культура і мистецтво</t>
  </si>
  <si>
    <t>0214060</t>
  </si>
  <si>
    <t>4060</t>
  </si>
  <si>
    <t>0828</t>
  </si>
  <si>
    <t>Забезпечення діяльності палаців i будинків культури, клубів, центрів дозвілля та iнших клубних закладів</t>
  </si>
  <si>
    <t>0214082</t>
  </si>
  <si>
    <t>4082</t>
  </si>
  <si>
    <t>0829</t>
  </si>
  <si>
    <t>Інші заходи в галузі культури і мистецтва</t>
  </si>
  <si>
    <t>0216000</t>
  </si>
  <si>
    <t>Житлово-комунальне господарство</t>
  </si>
  <si>
    <t>0216030</t>
  </si>
  <si>
    <t>6030</t>
  </si>
  <si>
    <t>0620</t>
  </si>
  <si>
    <t>Організація благоустрою населених пунктів</t>
  </si>
  <si>
    <t>0217000</t>
  </si>
  <si>
    <t>Економічна діяльність</t>
  </si>
  <si>
    <t>0217300</t>
  </si>
  <si>
    <t>Будівництво та регіональний розвиток</t>
  </si>
  <si>
    <t>0443</t>
  </si>
  <si>
    <t>0217350</t>
  </si>
  <si>
    <t>7350</t>
  </si>
  <si>
    <t>Розроблення схем планування та забудови територій (містобудівної документації)</t>
  </si>
  <si>
    <t>0217400</t>
  </si>
  <si>
    <t>Транспорт та транспортна інфраструктура, дорожнє господарство</t>
  </si>
  <si>
    <t>0217461</t>
  </si>
  <si>
    <t>7461</t>
  </si>
  <si>
    <t>0456</t>
  </si>
  <si>
    <t>Утримання та розвиток автомобільних доріг та дорожньої інфраструктури за рахунок коштів місцевого бюджету</t>
  </si>
  <si>
    <t>0217600</t>
  </si>
  <si>
    <t>Інші програми та заходи,пов"язані з економічною діяльністю</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</si>
  <si>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</si>
  <si>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</si>
  <si>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</si>
  <si>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</si>
  <si>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</si>
  <si>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</si>
  <si>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</si>
  <si>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0218000</t>
  </si>
  <si>
    <t xml:space="preserve">Інша діяльність </t>
  </si>
  <si>
    <t>0218700</t>
  </si>
  <si>
    <t>8700</t>
  </si>
  <si>
    <t>Резервний фонд</t>
  </si>
  <si>
    <t>0219000</t>
  </si>
  <si>
    <t>Міжбюджетні трансферти</t>
  </si>
  <si>
    <t>0219700</t>
  </si>
  <si>
    <t>Субвенції з місцевого бюджету іншим місцевим бюджетам на здійснення програм та заходів за рахунок коштів місцевих бюджетів</t>
  </si>
  <si>
    <t>0219710</t>
  </si>
  <si>
    <t>9710</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</si>
  <si>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</si>
  <si>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Додаток 4</t>
  </si>
  <si>
    <t>грн.</t>
  </si>
  <si>
    <t>Код бюджету</t>
  </si>
  <si>
    <t>Назва бюджету- одержувача /надавача міжбюджетного трансферту</t>
  </si>
  <si>
    <t>Трансферти з інших місцевих  бюджетів</t>
  </si>
  <si>
    <t>субвенції</t>
  </si>
  <si>
    <t>субвенції об'єктів спільного користування</t>
  </si>
  <si>
    <t>загального фонду на:</t>
  </si>
  <si>
    <t>спеціального фонду на:</t>
  </si>
  <si>
    <t>утримання трудового архіву</t>
  </si>
  <si>
    <t>утримання КНП "Гадяцька центральна районна лікарня"</t>
  </si>
  <si>
    <t>утримання  Будинку дитячо-юнацької творчості</t>
  </si>
  <si>
    <t>утримання Гадяцького центру соціальної реабілітації дітей-інвалідів</t>
  </si>
  <si>
    <t>утримання Гадяцької дитячої музичної школи</t>
  </si>
  <si>
    <t>утримання Гадяцького ІРЦ</t>
  </si>
  <si>
    <t>утримання Петрівсько-Роменської  місцевої пожежної охорони</t>
  </si>
  <si>
    <t>утримання КНП "Гадяцький центр первинної медико-санітарної допомоги"</t>
  </si>
  <si>
    <t xml:space="preserve">з місцевого бюджету іншим місцевим бюджетам на здійснення програм та заходів у галузі охорони здоров"я за рахунок субвенцій з державного бюджету </t>
  </si>
  <si>
    <t>путівки на відпочинок для демобілізованих військовослужбовців та членів їх сімей з наданням оздоровчих послуг</t>
  </si>
  <si>
    <t xml:space="preserve"> з місцевого бюджету на здійснення переданих видатків у сфері охорони здоров"я за рахунок коштів медичної субвенції</t>
  </si>
  <si>
    <t xml:space="preserve">Бюджет Петрівсько-Роменської об'єднаної тереторіальної громади </t>
  </si>
  <si>
    <t>Бюджет Гадяцької  міської об'єднаної тереторіальної громади</t>
  </si>
  <si>
    <t>ВСЬОГО</t>
  </si>
  <si>
    <t>Секретар   сільської ради                                                           Н.В. Ілляшенко</t>
  </si>
  <si>
    <t>(тис. грн.)/грн.</t>
  </si>
  <si>
    <t>Найменування головного розпорядника, відповідального виконавця, бюджетної програми або напряму видатків
згідно з типовою відомчою/ТПКВКМБ /
ТКВКБМС</t>
  </si>
  <si>
    <t>Капітальні видатки</t>
  </si>
  <si>
    <t>0111020</t>
  </si>
  <si>
    <t>0115032</t>
  </si>
  <si>
    <t>0810</t>
  </si>
  <si>
    <t>Фінансова підтримка дитячо-юнацьких спортивних шкіл фізкультурно-спортивних товариств</t>
  </si>
  <si>
    <t>0116030</t>
  </si>
  <si>
    <t>0117130</t>
  </si>
  <si>
    <t>0421</t>
  </si>
  <si>
    <t>Здійснення  заходів із землеустрою</t>
  </si>
  <si>
    <t>0117360</t>
  </si>
  <si>
    <t>0117440</t>
  </si>
  <si>
    <t>Утримання та розвиток транспортної інфраструктури</t>
  </si>
  <si>
    <t>0117670</t>
  </si>
  <si>
    <t xml:space="preserve">Всього </t>
  </si>
  <si>
    <t>Заступник селищного голови  з фінансової частини бюджету</t>
  </si>
  <si>
    <t>0100000</t>
  </si>
  <si>
    <t>Кирилівська  селищна рада</t>
  </si>
  <si>
    <t>0116013</t>
  </si>
  <si>
    <t>Забезпечення діяльності водопровідно-каналізаційного господарства</t>
  </si>
  <si>
    <t>0117363</t>
  </si>
  <si>
    <t>0117442</t>
  </si>
  <si>
    <t>0119770</t>
  </si>
  <si>
    <t>Відділ освіти та молоді Кирилівської селищної ради</t>
  </si>
  <si>
    <t>0611010</t>
  </si>
  <si>
    <t>0114081</t>
  </si>
  <si>
    <t>Забезпечення діяльності інших закладів в галузі культури і мистецтва</t>
  </si>
  <si>
    <t>0611020</t>
  </si>
  <si>
    <t>0990</t>
  </si>
  <si>
    <t>0112151</t>
  </si>
  <si>
    <t>0763</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</si>
  <si>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</si>
  <si>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</si>
  <si>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 xml:space="preserve">Найменування головного розпорядника, відповідального виконавця, бюджетної програми 
згідно з типовою програмною класифікацією видатків та кредитування місцевих бюджетів
</t>
  </si>
  <si>
    <t xml:space="preserve">Назва об’єкта відповідно  до проектно- кошторисної документації </t>
  </si>
  <si>
    <t>Строк реалізації обьєкта (рік початку і завершення)</t>
  </si>
  <si>
    <t>Загальна вартість обьєкта , грн</t>
  </si>
  <si>
    <t>Обсяг видатків бюджету розвитку,грн</t>
  </si>
  <si>
    <t>Рівень будівельної готовності обьєкта на кінець бюджетного періоду,%</t>
  </si>
  <si>
    <t>02120000</t>
  </si>
  <si>
    <t>Виконавчий комітет Сергіївсько сільської ради</t>
  </si>
  <si>
    <t>Надання загальної середньої освіти закладами загальної середньої освіти (у тому числі  з дошкільними  підрозділами (відділеннями ,групами)</t>
  </si>
  <si>
    <t>Забезпечення діяльності палаців і будинків культури, клубів, центрів дозвілля та інших клубних закладів</t>
  </si>
  <si>
    <t>Розроблення схем планування та забудови територій ( містобудівної документації)</t>
  </si>
  <si>
    <t>Інші програми  та заходи пов"язані з економічною діяльністю</t>
  </si>
  <si>
    <t>Внески  до статутного капіталу об"єктів господарювання</t>
  </si>
  <si>
    <t>Н.В. Ілляшенко</t>
  </si>
  <si>
    <r>
      <t>Код програмної класифікації видатків та кредитування місцевих бюджетів</t>
    </r>
    <r>
      <rPr>
        <b/>
        <vertAlign val="superscript"/>
        <sz val="10"/>
        <rFont val="Times New Roman"/>
        <family val="1"/>
        <charset val="204"/>
      </rPr>
      <t>2</t>
    </r>
  </si>
  <si>
    <r>
      <t>Код ТПКВКМБ /
ТКВКБМС</t>
    </r>
    <r>
      <rPr>
        <b/>
        <vertAlign val="superscript"/>
        <sz val="10"/>
        <rFont val="Times New Roman"/>
        <family val="1"/>
        <charset val="204"/>
      </rPr>
      <t>3</t>
    </r>
  </si>
  <si>
    <r>
      <t>Код ФКВКБ</t>
    </r>
    <r>
      <rPr>
        <b/>
        <vertAlign val="superscript"/>
        <sz val="10"/>
        <rFont val="Times New Roman"/>
        <family val="1"/>
        <charset val="204"/>
      </rPr>
      <t>4</t>
    </r>
  </si>
  <si>
    <t>(тис. грн.)</t>
  </si>
  <si>
    <t>Додаток № 7
до рішення    від 21.12.2017 №  2    "Про бюджет об`єднаної  територіальної громади Кирилівської селищної ради  на 2018 рік"</t>
  </si>
  <si>
    <r>
      <t>Перелік місцевих (регіональних) програм, які фінансуватимуться за рахунок коштів
бюджету   об`єднаної територіальної громади Кирилівської селищної ради  у 2018 році</t>
    </r>
    <r>
      <rPr>
        <b/>
        <vertAlign val="superscript"/>
        <sz val="14"/>
        <rFont val="Times New Roman"/>
        <family val="1"/>
        <charset val="204"/>
      </rPr>
      <t>1</t>
    </r>
    <r>
      <rPr>
        <b/>
        <sz val="18"/>
        <rFont val="Times New Roman"/>
        <family val="1"/>
        <charset val="204"/>
      </rPr>
      <t xml:space="preserve">
</t>
    </r>
  </si>
  <si>
    <t>Найменування місцевої (регіональної) програми</t>
  </si>
  <si>
    <t>Разом загальний та спеціальний фонди</t>
  </si>
  <si>
    <t>0110000</t>
  </si>
  <si>
    <t>0111162</t>
  </si>
  <si>
    <t>Інші програми та заходи у сфері освіти</t>
  </si>
  <si>
    <t>Програма  Кирилівської  селищної територіальної громади  " Шкільний автобус " на 2018-2019 роки ( затверджено рішенням сесії від 21.12.2017 № 1 )</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</si>
  <si>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</si>
  <si>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0112180</t>
  </si>
  <si>
    <t>0726</t>
  </si>
  <si>
    <t>Первинна медична допомога населенню</t>
  </si>
  <si>
    <t>0113160</t>
  </si>
  <si>
    <t>0113240</t>
  </si>
  <si>
    <t>Організація та проведення громадських робіт</t>
  </si>
  <si>
    <t>0113242</t>
  </si>
  <si>
    <t>Програма соціального захисту населення по Кирилівській  ОТГ на 2018-2019 роки  ( затверджено рішенням сесії від 21.12.2017 №  7)</t>
  </si>
  <si>
    <t>0114082</t>
  </si>
  <si>
    <t>Програма проведення урочистих та святкових заходів на 2018рік ( затверджено рішенням сесії від 21.12.2017 №  1 )</t>
  </si>
  <si>
    <t>Програма розвитку фізичної культури та спорту Кирилівської селищної об`єднаної територіалоьної громади на 2018-2020 роки" ( затверджено рішенням сесії від 21.12.2017 № 1 )</t>
  </si>
  <si>
    <t>Програма розвитку водопровідно-каналізаційного господарства Кирилівської селищної територіальної громади на 2018 рік  ( затверджено рішенням сесії від 21.12.2017 № 1 )</t>
  </si>
  <si>
    <t>0116020</t>
  </si>
  <si>
    <t>Забезпечення функціонування підприємств, установ та організацій, що виробляють, виконують та/або надають житлово-комунальні послуги</t>
  </si>
  <si>
    <t>Програма  підтримки комунальних підприємств Кирилівської селищної ткриторіальної  громади на 2018 рік  ( затверджено рішенням сесії від 21.12.2017 № 1 )</t>
  </si>
  <si>
    <t>Програма  соціально-економічного розвитку Кирилівської селищної територіальної громади на 2018-2020 роки ( затверджено рішенням сесії від 21.12.2017 № 12 )</t>
  </si>
  <si>
    <t>Програма "Благоустрій селища та сіл Кирилівської  селищної територіальної громади" на 2018-2019 роки  ( затверджено рішенням сесії від 21.12.2017 № 1 )</t>
  </si>
  <si>
    <t>Програма  землеустрою території   Кирилівської селищної територіальної громади на 2018 рік ( затверджено рішенням сесії від 21.12.2017 №  1 )</t>
  </si>
  <si>
    <t xml:space="preserve"> Програма "В сфері регулювання земельних відносин селища Кирилівка на 2018 -2019 роки ( затверджено рішенням сесії від 21.12.2017 № 1 )</t>
  </si>
  <si>
    <t>Виконання інвестиційних проектів за рахунок коштів, які надаються з державного бюджету та інших місцевих бюджетів</t>
  </si>
  <si>
    <t>Програма  соціально-економічного розвитку Кирилівської селищної територіальної громади на 2018-2020 роки  ( затверджено рішенням сесії від 21.12.2017 № 12 )</t>
  </si>
  <si>
    <t>0118340</t>
  </si>
  <si>
    <t>0540</t>
  </si>
  <si>
    <t>Природоохоронні заходи за рахунок цільових фондів</t>
  </si>
  <si>
    <t>Екологічна програма  Кирилівської селищної територіальної громади на 2018-2019 роки"  ( затверджено рішенням сесії від 21.12.2017 № 1)</t>
  </si>
  <si>
    <t>0118000</t>
  </si>
  <si>
    <t>Інші субвенції</t>
  </si>
  <si>
    <t>Програма забезпечення правопорядку, громадської безпеки на території Веселівської територіальної громади на 2016-2017 роки (затверджена рішенням сесії від 22.04.2016 року № 16)</t>
  </si>
  <si>
    <t>0118311</t>
  </si>
  <si>
    <t>0511</t>
  </si>
  <si>
    <t>Охорона та раціональне використання природних ресурсів</t>
  </si>
  <si>
    <t>Екологічна програма  Кирилівської селищної територіальної громади на 2018-2019 роки" ( затверджено рішенням сесії від 21.12.2017 № 1 )</t>
  </si>
  <si>
    <t>0118410</t>
  </si>
  <si>
    <t>0830</t>
  </si>
  <si>
    <t>Фінансова підтримка засобів масової інформації</t>
  </si>
  <si>
    <t>Програма   " Періодичні видання   " газета Кирилівка" Кирилівської   селищної ради на 2018 рік"                                          ( затверджено рішенням сесії від 21.12.2017 №1)</t>
  </si>
  <si>
    <t>Програма захисту населення територій Веселівської селищної територіальної громади від надзвичайних ситуацій техногенного та природного характеру на 2016-2017 роки (рішення сесії №18 від 23.12.2015 року)</t>
  </si>
  <si>
    <t>ріальної громади на 2016-2019 роки</t>
  </si>
  <si>
    <t>І.М.Бойко</t>
  </si>
  <si>
    <t>Додаток № 7
до рішення   від  15 .02.2018 №  9 " Про внесення змін та доповнень до рішення сесії від 21.12.2017р №2      "Про бюджет  об`єднаної  територіальної громади Кирилівської селищної ради  на 2018 рік"</t>
  </si>
  <si>
    <t>Програма  соціально-економічного розвитку Кирилівської селищної територіальної громади на 2018-2020 роки  ( затверджено рішенням сесії від 21.12.2017 № 12 ) зі змінами</t>
  </si>
  <si>
    <t>Програма "Оздоровлення та відпочинку дітей Кирилівської селищної ради на 2018 рік"( затверджено рішенням сесії від 15.02.2018 р №2 )</t>
  </si>
  <si>
    <t>0113210</t>
  </si>
  <si>
    <t>Програма "Організація та проведення  громадських робіт на території Кирилівської селищної ради на 2018 рік "( затверджено рішенням від 15.02.2018р № 1)</t>
  </si>
  <si>
    <t>Програма соціального захисту населення по Кирилівській  ОТГ на 2018-2019 роки  ( затверджено рішенням сесії від 21.12.2017 №  7) зі змінами</t>
  </si>
  <si>
    <t>Забезпечення діяльності палаців і будинків культури, клубів,центрів дозвілля та інших клубних закладів</t>
  </si>
  <si>
    <t>0960</t>
  </si>
  <si>
    <t>"0490</t>
  </si>
  <si>
    <t>Внески до статутного капіталу субьєктів господарювання</t>
  </si>
  <si>
    <t>Програма  підтримки комунальних підприємств Кирилівської селищної ткриторіальної  громади на 2018 рік  ( затверджено рішенням сесії від 21.12.2017 № 1 ) зі змінами</t>
  </si>
  <si>
    <t>Цільові фонди, утворені Верховною Радою Автономної Республіки Крим, органами місцевого самоврядування і місцевими органами виконавчої влади і фонди, утворені Верховною Радою Автономної Республіки Крим, органами місцевого самоврядування і місцевими органами виконавчої влади</t>
  </si>
  <si>
    <t xml:space="preserve">Інші субвенції з місцевого бюджету </t>
  </si>
  <si>
    <t>Програма "Соціального захисту людей похилого віку та осіб з обмеженими фізичними можливостями на 2018 рік (затверджено рішенням сесії від 15.02.2018р № 6)</t>
  </si>
  <si>
    <r>
      <t>Субвенція з місцевого бюджету державному бюджету на виконання програм соціально-економічного розвитку регіонів</t>
    </r>
    <r>
      <rPr>
        <b/>
        <sz val="14"/>
        <color indexed="10"/>
        <rFont val="Times New Roman"/>
        <family val="1"/>
        <charset val="204"/>
      </rPr>
      <t xml:space="preserve"> </t>
    </r>
  </si>
  <si>
    <t>Програма " Громадський порядок  на 2018 рік" ( затверджено рішенням  сесії від 15.02.2018р №3</t>
  </si>
  <si>
    <t>Програма "Забезпечення матеріального резерву Кирилівської обьєднаної  територіальної громади для запобігання та ліквідації надзвичайних ситуацій техногенного і природного характеру та їх наслідків на 2018 рік"( затверджено рішенням сесії від 15.02.2018р №4)</t>
  </si>
  <si>
    <t>Програма "Надання допомоги п/ч 1491 Державної прикордонної служби на 2018 рік"( затверджено рішенням сесії від 15.02.2018р№5)</t>
  </si>
  <si>
    <t>Програма " Забезпечення ефективного обслуговування розпорядників та одержувачів бюджетних коштів Кирилівської селищної ради Якимівського району Запорізької області в управлінні Державної казначейської служби України у Якимівському районі Запорізької області  на 2018 рік" ( затверджено рішенням сесії від 15.02.2018р № 7)</t>
  </si>
  <si>
    <t>Додаток № 7
до рішення   від  17 .04.2018 №  8 " Про внесення змін та доповнень до рішення сесії від 21.12.2017р №2      "Про бюджет  об`єднаної  територіальної громади Кирилівської селищної ради  на 2018 рік"</t>
  </si>
  <si>
    <t>Програма " Фінансування виплат компенсації фізичним особам, які надають соціальні послуги громадянам похилого віку,інвалідам,дітям-інвалідам,хворим, які не здатні до самообслуговування і  потребують сторонньої допомоги та зареєстровані на території обьєднаної територіальної громади Кирилівської селищної ради на 2018 рік"</t>
  </si>
  <si>
    <t>Програма з охорони здоровья на 2018 рік</t>
  </si>
  <si>
    <t>"0600000</t>
  </si>
  <si>
    <t>Орган з питань освіти і науки</t>
  </si>
  <si>
    <t>"0610000</t>
  </si>
  <si>
    <t>0611162</t>
  </si>
  <si>
    <t>Додаток № 7
до рішення   від  26 .06.2018 №  6 " Про внесення змін та доповнень до рішення сесії від 21.12.2017р №2      "Про бюджет  об`єднаної  територіальної громади Кирилівської селищної ради  на 2018 рік"</t>
  </si>
  <si>
    <t>Програма розвитку культури та туризму на території Кирилівської селищної ради на 2018-2020рр( затверджено рішенням сесії від 26.06.2018р №7)</t>
  </si>
  <si>
    <t>Додаток № 7
до рішення   від  17 .07.2018 №  9 " Про внесення змін та доповнень до рішення сесії від 21.12.2017р №2      "Про бюджет  об`єднаної  територіальної громади Кирилівської селищної ради  на 2018 рік"</t>
  </si>
  <si>
    <t xml:space="preserve">Забезпечення діяльності інших закладів в сфері охорони здоровья </t>
  </si>
  <si>
    <t>Програма фінансової підтримки та розвитку  комунального некомерційного підприємства Кирилівської селищної ради " Амбулаторія загальної практики-сімейної медицини" на 2018 рік( затверджено рішенням сесії від 17.07.2018р №13)</t>
  </si>
  <si>
    <t>0119730</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</si>
  <si>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значення,вулиць і доріг комунальної власності у населених пунктах </t>
  </si>
  <si>
    <t>Програма Утримання доріг загального користування місцевого значення на території Кирилівської  територіальної громади на 2018-2020 роки( затверджено рішенням сесії від 17.07.2018р №7)</t>
  </si>
  <si>
    <t>Програма забезпечення надання пільг з послуг звьязку та інших передбачених законодавством пільг окремим категоріям громадян Кирилівської обьєднаної громади на 2018 рік( затверджено рішенням сесії від 17.07.2018р №5)</t>
  </si>
  <si>
    <t>Програма " Цукровий діабет" на 2018р ( затверджено рішенням сесії від 17.07.2018р №6)</t>
  </si>
  <si>
    <t>Програма забезпечення проведення заходів призову громадян України на строкову військову службу та призову на військову службу за контрактом до лав Збройних сил України на території  Кирилівської селищної ради на 2018 рік( затверджено рішенням сесії від 17.07.2018р №4)</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</si>
  <si>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</si>
  <si>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</si>
  <si>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 xml:space="preserve">Найменування головного розпорядника, відповідального виконавця, бюджетної програми 
згідно з типовою  програмною класифікацією видатків та кредитування місцевих бюджетів 
</t>
  </si>
  <si>
    <t>Дата та номер документа,яким затверджено місцеву регіональну програму</t>
  </si>
  <si>
    <t xml:space="preserve">Загальний фонд </t>
  </si>
  <si>
    <t>спеціальний фонд</t>
  </si>
  <si>
    <t>Ут.ч.бюджет розвитку</t>
  </si>
  <si>
    <t>Програма відзначення державних та професійних св"ят,ювілейних дат, відзначення осіб,які зробили вагомий внесок у розвиток  сергіївської об"єднаної територіальної громади, здійснення інших представницьких та інших заходів на 2020рік"</t>
  </si>
  <si>
    <t xml:space="preserve"> Програма компенсаційні виплати на пільговий проїзд автомобільним транспортом окремим категоріям   населення на 2020 рік</t>
  </si>
  <si>
    <t>Забезпечення соціальними послугами за місцем проживання громадян,які не здатні до самообслуговування у зв2язку з похилим віком, хворобою,інвалідністю</t>
  </si>
  <si>
    <t xml:space="preserve">Програма розвитку надання соціальних послуг у Сергіївськії об"єднаній територіальній громаді на 2020 рік </t>
  </si>
  <si>
    <t>Оздоровлення та відпочинок дітей(крім заходів з оздоровлення дітей,щоздійснюються за рахунок коштів на оздоровлення громадян,які постраждали  внаслідок Чорнобильської катастрофи</t>
  </si>
  <si>
    <t>Програма оздоровлення та відпочинок дітей на 2020 рік</t>
  </si>
  <si>
    <t>Комплексна програма "Турбота" на 2020 рік</t>
  </si>
  <si>
    <t>Програма розвитку  фізичної культури  і спорту в сільській місцевості на 2020 рік</t>
  </si>
  <si>
    <t>Програма  соціально-економічного розвитку Кирилівської селищної територіальної громади на 2018-2020 роки   зі змінами</t>
  </si>
  <si>
    <t>№ 12 від 21.12.2017</t>
  </si>
  <si>
    <t xml:space="preserve">Програма "Благоустрій " на 2020 рік  </t>
  </si>
  <si>
    <t>Програма забезпечення діяльності КП"Сергіївське " на 2020 рік</t>
  </si>
  <si>
    <t>Програма забезпечення діяльності КП"  Добробут" " на 2020 рік</t>
  </si>
  <si>
    <t>0117000</t>
  </si>
  <si>
    <t>Програма соціально-економічного розвитку об"єднаної сільської територіальної громади на 2020 рік</t>
  </si>
  <si>
    <t>Програма забезпечення розроблення генеральних планів та іншої земельної документації населених пунктів Сергіївської ОТГ на 2020рік</t>
  </si>
  <si>
    <t>Транспорт та транспортна інфраструктура</t>
  </si>
  <si>
    <t>0217460</t>
  </si>
  <si>
    <t xml:space="preserve">Утримання та розвиток автомобідьних доріг та дорожньої інфраструктури за рахунок коштів місцевого бюджету </t>
  </si>
  <si>
    <t>Програма утримання та розвиток інфраструктури  доріг на 2020 рік</t>
  </si>
  <si>
    <t>Інші програми та заходи пов"язані з економічною діяльністю</t>
  </si>
  <si>
    <t>Програмасоціально-економічного розвитку об"єднаної сільської територіальної громади на 2020 рік</t>
  </si>
  <si>
    <t>Програма соціальної підтримки дітей з особливими освітніми потребами, що проживають на території Кирилівської селищної ради на 2018 рік ( затверджено рішенням сесії від 11.10.2018р №3)</t>
  </si>
  <si>
    <t>Субвенця з місцевого бюджету на утримання об"єктів спільного користування чи ліквідацію негативних наслідків  діяльності об"єктів спільного користування</t>
  </si>
  <si>
    <t xml:space="preserve">Програма " Утримання об"єктів спільного користуваннч чи ліквідацію негативних наслідків діяльності об"єктів спільного користування" на 2020 рік </t>
  </si>
  <si>
    <t>Програма "Оздоровлення та відпочинку дітей Кирилівської селищної ради на 2019 рік"</t>
  </si>
  <si>
    <t>№___ __.12.2018р</t>
  </si>
  <si>
    <r>
      <t>Субвенція з місцевого бюджету державному бюджету на виконання програм соціально-економічного розвитку регіонів</t>
    </r>
    <r>
      <rPr>
        <b/>
        <sz val="12"/>
        <color indexed="10"/>
        <rFont val="Times New Roman"/>
        <family val="1"/>
        <charset val="204"/>
      </rPr>
      <t xml:space="preserve"> </t>
    </r>
  </si>
  <si>
    <t>інші субвенції</t>
  </si>
  <si>
    <t>Міжбюджетні трансферти   на  2020 рік</t>
  </si>
  <si>
    <t>ДОХОДИ_x000D_
 бюджету Сергіївської сільської  територіальної громади  на 2021 рік</t>
  </si>
  <si>
    <t>"Про бюджет  Сергіївської сільської    територіальної громади на 2021 рік"</t>
  </si>
  <si>
    <t>ПДФО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</si>
  <si>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</si>
  <si>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</si>
  <si>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Рентна плата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</si>
  <si>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</si>
  <si>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води водних об'єктів місцевого значення</t>
  </si>
  <si>
    <t>Рентна плата за користування надрами для видобування корисних копалин загальнодержавного значення</t>
  </si>
  <si>
    <t>ФІНАНСУВАННЯ_x000D_
 бюджету Сергіївської сільської   територіальної громади на 2021 рік</t>
  </si>
  <si>
    <t>"Про бюджет  Сергіївської сільської  територіальної громади на 2021 рік" від ______________________</t>
  </si>
  <si>
    <t>"Про   бюджет Сергіївської сільської  територіальної громади  на 2021 рік"</t>
  </si>
  <si>
    <t xml:space="preserve"> видатків бюджету  Сергіївської  сільської   територіальної громади на 2021 рік</t>
  </si>
  <si>
    <t>Керівництво та управління у відповідній сфері у містах (місті Києві), селищних, селах, об'єктах тереторіальних громадах</t>
  </si>
  <si>
    <t>О210160</t>
  </si>
  <si>
    <t>О160</t>
  </si>
  <si>
    <t>0217130</t>
  </si>
  <si>
    <t>Здійснення заходів із землеустрою</t>
  </si>
  <si>
    <t>Комунальна установа Гадяцький центр професійного розвитку педагогічних працівників</t>
  </si>
  <si>
    <t>Розподіл  коштів бюджету розвитку  на здійснення заходів із будівництва, рекострукції і реставрації об"єктів виробничої,комунікаційної та  соціальної інфраструктури за об"єктами   у 2021 році</t>
  </si>
  <si>
    <t>0</t>
  </si>
  <si>
    <t>172500</t>
  </si>
  <si>
    <t>2021</t>
  </si>
  <si>
    <t>72750</t>
  </si>
  <si>
    <t xml:space="preserve">Розподіл витрат бюджету Сергіївської   сільської   територіальної громади  на реалізацію місцевих/регіональних програм   у 2021 році
</t>
  </si>
  <si>
    <t>О217130</t>
  </si>
  <si>
    <t>О214060</t>
  </si>
  <si>
    <t xml:space="preserve">до рішення      2 сесії   8  скликання Сергіївської сільської ради від  </t>
  </si>
  <si>
    <t xml:space="preserve">до рішення    2  сесії 8 скликання Сергіївської сільської ради     від  </t>
  </si>
  <si>
    <t xml:space="preserve">до рішення     2 сесії   8 скликання   Сергіївської  сільської ради від </t>
  </si>
  <si>
    <t>До рішення  2 сесії  8 скликання Сергіївської сільської ради від                                                                                                                                                         "Про бюджет Сергіївської сільської  тереторіальної громади на 2021рік"</t>
  </si>
  <si>
    <t>Додаток № 5
до рішення  2 сесії   8 скликання Сергіївської сільської ради  від                                                   "Про    бюджет Сергіївської   сільської територіальної громади   на 2021 рік"</t>
  </si>
  <si>
    <t>Додаток № 6
до рішення  2 сесії  8 скликання Сергіївської сільської ради    від                                        "Про  бюджет Сергіївської    сільської   територіальної громади  на 2021 рік"</t>
  </si>
  <si>
    <t>Рішення 2 сесії 8 скликання Сергіївської сільської ради від _______________</t>
  </si>
  <si>
    <t xml:space="preserve">утримання  Фонду підтримки підприємництва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</si>
</sst>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1" x14ac:knownFonts="1">
    <font>
      <sz val="11"/>
      <color theme="1"/>
      <name val="Calibri"/>
      <family val="2"/>
      <scheme val="minor"/>
    </font>
    <font>
      <sz val="10"/>
      <color theme="1"/>
      <name val="Calibri"/>
      <family val="2"/>
      <charset val="204"/>
      <scheme val="minor"/>
    </font>
    <font>
      <sz val="11"/>
      <color theme="1"/>
      <name val="Calibri"/>
      <family val="2"/>
      <scheme val="minor"/>
    </font>
    <font>
      <b/>
      <sz val="14"/>
      <color theme="1"/>
      <name val="Calibri"/>
      <family val="2"/>
      <charset val="204"/>
      <scheme val="minor"/>
    </font>
    <font>
      <b/>
      <sz val="10"/>
      <color theme="1"/>
      <name val="Calibri"/>
      <family val="2"/>
      <charset val="204"/>
      <scheme val="minor"/>
    </font>
    <font>
      <sz val="8"/>
      <color theme="1"/>
      <name val="Calibri"/>
      <family val="2"/>
      <charset val="204"/>
      <scheme val="minor"/>
    </font>
    <font>
      <sz val="9"/>
      <color theme="1"/>
      <name val="Calibri"/>
      <family val="2"/>
      <charset val="204"/>
      <scheme val="minor"/>
    </font>
    <font>
      <sz val="10"/>
      <color theme="1"/>
      <name val="Calibri"/>
      <family val="2"/>
      <scheme val="minor"/>
    </font>
    <font>
      <b/>
      <sz val="14"/>
      <name val="Times New Roman"/>
      <family val="1"/>
      <charset val="204"/>
    </font>
    <font>
      <sz val="14"/>
      <name val="Times New Roman"/>
      <family val="1"/>
      <charset val="204"/>
    </font>
    <font>
      <sz val="12"/>
      <name val="Times New Roman"/>
      <family val="1"/>
      <charset val="204"/>
    </font>
    <font>
      <b/>
      <sz val="18"/>
      <color indexed="8"/>
      <name val="Times New Roman"/>
      <family val="1"/>
      <charset val="204"/>
    </font>
    <font>
      <b/>
      <sz val="14"/>
      <color indexed="8"/>
      <name val="Times New Roman"/>
      <family val="1"/>
      <charset val="204"/>
    </font>
    <font>
      <b/>
      <sz val="12"/>
      <name val="Times New Roman"/>
      <family val="1"/>
      <charset val="204"/>
    </font>
    <font>
      <sz val="10"/>
      <name val="Arial Cyr"/>
      <charset val="204"/>
    </font>
    <font>
      <b/>
      <sz val="10"/>
      <name val="Times New Roman"/>
      <family val="1"/>
      <charset val="204"/>
    </font>
    <font>
      <b/>
      <sz val="16"/>
      <color indexed="8"/>
      <name val="Times New Roman"/>
      <family val="1"/>
      <charset val="204"/>
    </font>
    <font>
      <b/>
      <sz val="11"/>
      <name val="Times New Roman"/>
      <family val="1"/>
      <charset val="204"/>
    </font>
    <font>
      <b/>
      <sz val="12"/>
      <color indexed="8"/>
      <name val="Times New Roman"/>
      <family val="1"/>
      <charset val="204"/>
    </font>
    <font>
      <sz val="12"/>
      <name val="Arial Cyr"/>
      <charset val="204"/>
    </font>
    <font>
      <u/>
      <sz val="10"/>
      <name val="Times New Roman"/>
      <family val="1"/>
      <charset val="204"/>
    </font>
    <font>
      <sz val="8"/>
      <name val="Times New Roman"/>
      <family val="1"/>
      <charset val="204"/>
    </font>
    <font>
      <sz val="10"/>
      <name val="Times New Roman"/>
      <family val="1"/>
      <charset val="204"/>
    </font>
    <font>
      <sz val="8"/>
      <color theme="1"/>
      <name val="Calibri"/>
      <family val="2"/>
      <scheme val="minor"/>
    </font>
    <font>
      <sz val="10"/>
      <color theme="1"/>
      <name val="Calibri"/>
      <family val="2"/>
      <charset val="204"/>
      <scheme val="minor"/>
    </font>
    <font>
      <sz val="11"/>
      <name val="Times New Roman"/>
      <family val="1"/>
      <charset val="204"/>
    </font>
    <font>
      <sz val="10"/>
      <color indexed="8"/>
      <name val="Arial"/>
      <family val="2"/>
      <charset val="204"/>
    </font>
    <font>
      <sz val="11"/>
      <color indexed="17"/>
      <name val="Calibri"/>
      <family val="2"/>
      <charset val="204"/>
    </font>
    <font>
      <sz val="11"/>
      <color indexed="20"/>
      <name val="Calibri"/>
      <family val="2"/>
      <charset val="204"/>
    </font>
    <font>
      <sz val="11"/>
      <color indexed="62"/>
      <name val="Calibri"/>
      <family val="2"/>
      <charset val="204"/>
    </font>
    <font>
      <b/>
      <sz val="11"/>
      <color indexed="63"/>
      <name val="Calibri"/>
      <family val="2"/>
      <charset val="204"/>
    </font>
    <font>
      <sz val="11"/>
      <color indexed="10"/>
      <name val="Calibri"/>
      <family val="2"/>
      <charset val="204"/>
    </font>
    <font>
      <b/>
      <sz val="11"/>
      <color indexed="9"/>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b/>
      <sz val="18"/>
      <color indexed="56"/>
      <name val="Cambria"/>
      <family val="2"/>
      <charset val="204"/>
    </font>
    <font>
      <sz val="11"/>
      <color indexed="60"/>
      <name val="Calibri"/>
      <family val="2"/>
      <charset val="204"/>
    </font>
    <font>
      <sz val="11"/>
      <color indexed="52"/>
      <name val="Calibri"/>
      <family val="2"/>
      <charset val="204"/>
    </font>
    <font>
      <sz val="10"/>
      <name val="Helv"/>
      <charset val="204"/>
    </font>
    <font>
      <sz val="10"/>
      <name val="Courier New"/>
      <family val="3"/>
      <charset val="204"/>
    </font>
    <font>
      <sz val="16"/>
      <name val="Times New Roman"/>
      <family val="1"/>
      <charset val="204"/>
    </font>
    <font>
      <b/>
      <sz val="16"/>
      <name val="Times New Roman"/>
      <family val="1"/>
      <charset val="204"/>
    </font>
    <font>
      <sz val="16"/>
      <color indexed="8"/>
      <name val="Times New Roman"/>
      <family val="1"/>
      <charset val="204"/>
    </font>
    <font>
      <sz val="14"/>
      <color indexed="8"/>
      <name val="Times New Roman"/>
      <family val="1"/>
      <charset val="204"/>
    </font>
    <font>
      <sz val="14"/>
      <color theme="1"/>
      <name val="Times New Roman"/>
      <family val="1"/>
      <charset val="204"/>
    </font>
    <font>
      <b/>
      <sz val="14"/>
      <color theme="1"/>
      <name val="Times New Roman"/>
      <family val="1"/>
      <charset val="204"/>
    </font>
    <font>
      <b/>
      <vertAlign val="superscript"/>
      <sz val="10"/>
      <name val="Times New Roman"/>
      <family val="1"/>
      <charset val="204"/>
    </font>
    <font>
      <b/>
      <sz val="12"/>
      <color theme="1"/>
      <name val="Times New Roman"/>
      <family val="1"/>
      <charset val="204"/>
    </font>
    <font>
      <b/>
      <sz val="12"/>
      <color theme="1"/>
      <name val="Calibri"/>
      <family val="2"/>
      <charset val="204"/>
      <scheme val="minor"/>
    </font>
    <font>
      <sz val="12"/>
      <color indexed="8"/>
      <name val="Times New Roman"/>
      <family val="1"/>
      <charset val="204"/>
    </font>
    <font>
      <sz val="12"/>
      <color theme="1"/>
      <name val="Times New Roman"/>
      <family val="1"/>
      <charset val="204"/>
    </font>
    <font>
      <sz val="12"/>
      <color theme="1"/>
      <name val="Calibri"/>
      <family val="2"/>
      <charset val="204"/>
      <scheme val="minor"/>
    </font>
    <font>
      <b/>
      <sz val="18"/>
      <name val="Times New Roman"/>
      <family val="1"/>
      <charset val="204"/>
    </font>
    <font>
      <b/>
      <vertAlign val="superscript"/>
      <sz val="14"/>
      <name val="Times New Roman"/>
      <family val="1"/>
      <charset val="204"/>
    </font>
    <font>
      <b/>
      <sz val="14"/>
      <name val="Calibri"/>
      <family val="2"/>
      <charset val="204"/>
      <scheme val="minor"/>
    </font>
    <font>
      <b/>
      <sz val="14"/>
      <color indexed="10"/>
      <name val="Times New Roman"/>
      <family val="1"/>
      <charset val="204"/>
    </font>
    <font>
      <b/>
      <i/>
      <sz val="14"/>
      <name val="Times New Roman"/>
      <family val="1"/>
      <charset val="204"/>
    </font>
    <font>
      <b/>
      <i/>
      <sz val="14"/>
      <color indexed="8"/>
      <name val="Times New Roman"/>
      <family val="1"/>
      <charset val="204"/>
    </font>
    <font>
      <b/>
      <i/>
      <sz val="12"/>
      <color theme="1"/>
      <name val="Times New Roman"/>
      <family val="1"/>
      <charset val="204"/>
    </font>
    <font>
      <b/>
      <i/>
      <sz val="12"/>
      <name val="Times New Roman"/>
      <family val="1"/>
      <charset val="204"/>
    </font>
    <font>
      <i/>
      <sz val="12"/>
      <color indexed="8"/>
      <name val="Times New Roman"/>
      <family val="1"/>
      <charset val="204"/>
    </font>
    <font>
      <b/>
      <i/>
      <sz val="12"/>
      <color indexed="8"/>
      <name val="Times New Roman"/>
      <family val="1"/>
      <charset val="204"/>
    </font>
    <font>
      <i/>
      <sz val="12"/>
      <name val="Times New Roman"/>
      <family val="1"/>
      <charset val="204"/>
    </font>
    <font>
      <sz val="12"/>
      <name val="Calibri"/>
      <family val="2"/>
      <charset val="204"/>
      <scheme val="minor"/>
    </font>
    <font>
      <b/>
      <sz val="12"/>
      <name val="Calibri"/>
      <family val="2"/>
      <charset val="204"/>
      <scheme val="minor"/>
    </font>
    <font>
      <b/>
      <sz val="12"/>
      <color indexed="10"/>
      <name val="Times New Roman"/>
      <family val="1"/>
      <charset val="204"/>
    </font>
    <font>
      <sz val="8"/>
      <name val="Arial Cyr"/>
      <charset val="204"/>
    </font>
    <font>
      <sz val="9"/>
      <color theme="1"/>
      <name val="Calibri"/>
      <family val="2"/>
      <scheme val="minor"/>
    </font>
    <font>
      <b/>
      <sz val="11"/>
      <color theme="1"/>
      <name val="Calibri"/>
      <family val="2"/>
      <scheme val="minor"/>
    </font>
    <font>
      <b/>
      <sz val="11"/>
      <color theme="1"/>
      <name val="Calibri"/>
      <family val="2"/>
      <charset val="204"/>
      <scheme val="minor"/>
    </font>
    <font>
      <sz val="11"/>
      <color indexed="8"/>
      <name val="Calibri"/>
      <family val="2"/>
      <charset val="204"/>
      <scheme val="minor"/>
    </font>
    <font>
      <sz val="11"/>
      <color theme="1"/>
      <name val="Calibri"/>
      <family val="2"/>
      <charset val="204"/>
      <scheme val="minor"/>
    </font>
    <font>
      <b/>
      <sz val="10"/>
      <name val="Calibri"/>
      <family val="2"/>
      <charset val="204"/>
      <scheme val="minor"/>
    </font>
    <font>
      <b/>
      <sz val="10"/>
      <color rgb="FFFF0000"/>
      <name val="Calibri"/>
      <family val="2"/>
      <charset val="204"/>
      <scheme val="minor"/>
    </font>
    <font>
      <sz val="11"/>
      <color rgb="FFFF0000"/>
      <name val="Calibri"/>
      <family val="2"/>
      <scheme val="minor"/>
    </font>
    <font>
      <sz val="10"/>
      <name val="Calibri"/>
      <family val="2"/>
      <charset val="204"/>
      <scheme val="minor"/>
    </font>
    <font>
      <sz val="11"/>
      <name val="Calibri"/>
      <family val="2"/>
      <scheme val="minor"/>
    </font>
    <font>
      <b/>
      <sz val="10"/>
      <name val="Calibri"/>
      <family val="2"/>
      <scheme val="minor"/>
    </font>
  </fonts>
  <fills count="2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s>
  <cellStyleXfs count="65">
    <xf numFmtId="0" fontId="0" fillId="0" borderId="0"/>
    <xf numFmtId="9" fontId="2" fillId="0" borderId="0" applyFont="0" applyFill="0" applyBorder="0" applyAlignment="0" applyProtection="0"/>
    <xf numFmtId="0" fontId="24" fillId="0" borderId="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14" fillId="0" borderId="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22" borderId="0" applyNumberFormat="0" applyBorder="0" applyAlignment="0" applyProtection="0"/>
    <xf numFmtId="0" fontId="29" fillId="10" borderId="10" applyNumberFormat="0" applyAlignment="0" applyProtection="0"/>
    <xf numFmtId="0" fontId="30" fillId="23" borderId="11" applyNumberFormat="0" applyAlignment="0" applyProtection="0"/>
    <xf numFmtId="0" fontId="37" fillId="23" borderId="10" applyNumberForma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4" fillId="0" borderId="0"/>
    <xf numFmtId="0" fontId="42" fillId="0" borderId="0"/>
    <xf numFmtId="0" fontId="14" fillId="0" borderId="0"/>
    <xf numFmtId="0" fontId="14" fillId="0" borderId="0"/>
    <xf numFmtId="0" fontId="42" fillId="0" borderId="0"/>
    <xf numFmtId="0" fontId="42" fillId="0" borderId="0"/>
    <xf numFmtId="0" fontId="42" fillId="0" borderId="0"/>
    <xf numFmtId="0" fontId="42" fillId="0" borderId="0"/>
    <xf numFmtId="0" fontId="42" fillId="0" borderId="0"/>
    <xf numFmtId="0" fontId="26" fillId="0" borderId="0">
      <alignment vertical="top"/>
    </xf>
    <xf numFmtId="0" fontId="34" fillId="0" borderId="12" applyNumberFormat="0" applyFill="0" applyAlignment="0" applyProtection="0"/>
    <xf numFmtId="0" fontId="32" fillId="24" borderId="13" applyNumberFormat="0" applyAlignment="0" applyProtection="0"/>
    <xf numFmtId="0" fontId="38" fillId="0" borderId="0" applyNumberFormat="0" applyFill="0" applyBorder="0" applyAlignment="0" applyProtection="0"/>
    <xf numFmtId="0" fontId="39" fillId="25" borderId="0" applyNumberFormat="0" applyBorder="0" applyAlignment="0" applyProtection="0"/>
    <xf numFmtId="0" fontId="14" fillId="0" borderId="0"/>
    <xf numFmtId="0" fontId="24" fillId="0" borderId="0"/>
    <xf numFmtId="0" fontId="22" fillId="0" borderId="0"/>
    <xf numFmtId="0" fontId="28" fillId="6" borderId="0" applyNumberFormat="0" applyBorder="0" applyAlignment="0" applyProtection="0"/>
    <xf numFmtId="0" fontId="33" fillId="0" borderId="0" applyNumberFormat="0" applyFill="0" applyBorder="0" applyAlignment="0" applyProtection="0"/>
    <xf numFmtId="0" fontId="36" fillId="26" borderId="14" applyNumberFormat="0" applyFont="0" applyAlignment="0" applyProtection="0"/>
    <xf numFmtId="0" fontId="40" fillId="0" borderId="15" applyNumberFormat="0" applyFill="0" applyAlignment="0" applyProtection="0"/>
    <xf numFmtId="0" fontId="41" fillId="0" borderId="0"/>
    <xf numFmtId="0" fontId="31" fillId="0" borderId="0" applyNumberFormat="0" applyFill="0" applyBorder="0" applyAlignment="0" applyProtection="0"/>
    <xf numFmtId="0" fontId="27" fillId="7" borderId="0" applyNumberFormat="0" applyBorder="0" applyAlignment="0" applyProtection="0"/>
  </cellStyleXfs>
  <cellXfs count="613">
    <xf numFmtId="0" fontId="0" fillId="0" borderId="0" xfId="0"/>
    <xf numFmtId="0" fontId="0" fillId="0" borderId="1" xfId="0" quotePrefix="1" applyFont="1" applyBorder="1" applyAlignment="1">
      <alignment horizontal="center"/>
    </xf>
    <xf numFmtId="0" fontId="0" fillId="0" borderId="0" xfId="0" applyAlignment="1">
      <alignment horizontal="center"/>
    </xf>
    <xf numFmtId="0" fontId="5" fillId="0" borderId="0" xfId="0" applyFont="1"/>
    <xf numFmtId="0" fontId="0" fillId="0" borderId="0" xfId="0" applyAlignment="1">
      <alignment horizontal="right"/>
    </xf>
    <xf numFmtId="0" fontId="4" fillId="0" borderId="0" xfId="0" applyFont="1" applyAlignment="1">
      <alignment horizontal="left"/>
    </xf>
    <xf numFmtId="0" fontId="0" fillId="3" borderId="0" xfId="0" applyFill="1"/>
    <xf numFmtId="0" fontId="0" fillId="3" borderId="2" xfId="0" applyFill="1" applyBorder="1" applyAlignment="1">
      <alignment horizontal="center" vertical="center" wrapText="1"/>
    </xf>
    <xf numFmtId="0" fontId="4" fillId="3" borderId="2" xfId="0" applyFont="1" applyFill="1" applyBorder="1" applyAlignment="1">
      <alignment vertical="center"/>
    </xf>
    <xf numFmtId="0" fontId="4" fillId="3" borderId="2" xfId="0" applyFont="1" applyFill="1" applyBorder="1" applyAlignment="1">
      <alignment vertical="center" wrapText="1"/>
    </xf>
    <xf numFmtId="2" fontId="4" fillId="3" borderId="2" xfId="0" applyNumberFormat="1" applyFont="1" applyFill="1" applyBorder="1" applyAlignment="1">
      <alignment vertical="center"/>
    </xf>
    <xf numFmtId="0" fontId="0" fillId="3" borderId="2" xfId="0" applyFill="1" applyBorder="1" applyAlignment="1">
      <alignment vertical="center"/>
    </xf>
    <xf numFmtId="0" fontId="0" fillId="3" borderId="2" xfId="0" applyFill="1" applyBorder="1" applyAlignment="1">
      <alignment vertical="center" wrapText="1"/>
    </xf>
    <xf numFmtId="2" fontId="0" fillId="3" borderId="2" xfId="0" applyNumberFormat="1" applyFill="1" applyBorder="1" applyAlignment="1">
      <alignment vertical="center"/>
    </xf>
    <xf numFmtId="0" fontId="4" fillId="3" borderId="2" xfId="0" applyFont="1" applyFill="1" applyBorder="1" applyAlignment="1">
      <alignment horizontal="center" vertical="center"/>
    </xf>
    <xf numFmtId="4" fontId="4" fillId="3" borderId="2" xfId="0" applyNumberFormat="1" applyFont="1" applyFill="1" applyBorder="1" applyAlignment="1">
      <alignment vertical="center"/>
    </xf>
    <xf numFmtId="4" fontId="0" fillId="3" borderId="2" xfId="0" applyNumberFormat="1" applyFill="1" applyBorder="1" applyAlignment="1">
      <alignment vertical="center"/>
    </xf>
    <xf numFmtId="0" fontId="8" fillId="0" borderId="0" xfId="0" applyFont="1" applyAlignment="1">
      <alignment horizontal="center"/>
    </xf>
    <xf numFmtId="0" fontId="8" fillId="0" borderId="0" xfId="0" applyFont="1" applyAlignment="1">
      <alignment horizontal="centerContinuous"/>
    </xf>
    <xf numFmtId="0" fontId="9" fillId="0" borderId="0" xfId="0" applyFont="1"/>
    <xf numFmtId="0" fontId="10" fillId="0" borderId="0" xfId="0" applyFont="1"/>
    <xf numFmtId="2" fontId="10" fillId="0" borderId="0" xfId="0" applyNumberFormat="1" applyFont="1" applyAlignment="1">
      <alignment horizontal="left"/>
    </xf>
    <xf numFmtId="2" fontId="9" fillId="0" borderId="0" xfId="0" applyNumberFormat="1" applyFont="1" applyAlignment="1">
      <alignment horizontal="left"/>
    </xf>
    <xf numFmtId="164" fontId="10" fillId="0" borderId="0" xfId="0" applyNumberFormat="1" applyFont="1" applyAlignment="1">
      <alignment horizontal="left"/>
    </xf>
    <xf numFmtId="164" fontId="9" fillId="0" borderId="0" xfId="0" applyNumberFormat="1" applyFont="1" applyAlignment="1">
      <alignment horizontal="left"/>
    </xf>
    <xf numFmtId="4" fontId="10" fillId="0" borderId="0" xfId="0" applyNumberFormat="1" applyFont="1" applyBorder="1"/>
    <xf numFmtId="0" fontId="10" fillId="0" borderId="0" xfId="0" applyFont="1" applyBorder="1" applyAlignment="1">
      <alignment horizontal="left" vertical="top" wrapText="1"/>
    </xf>
    <xf numFmtId="164" fontId="9" fillId="0" borderId="0" xfId="0" applyNumberFormat="1" applyFont="1" applyAlignment="1">
      <alignment horizontal="center"/>
    </xf>
    <xf numFmtId="164" fontId="9" fillId="0" borderId="0" xfId="0" applyNumberFormat="1" applyFont="1" applyFill="1" applyAlignment="1">
      <alignment horizontal="center"/>
    </xf>
    <xf numFmtId="2" fontId="9" fillId="0" borderId="0" xfId="0" applyNumberFormat="1" applyFont="1" applyFill="1" applyAlignment="1">
      <alignment horizontal="center"/>
    </xf>
    <xf numFmtId="2" fontId="9" fillId="0" borderId="0" xfId="0" applyNumberFormat="1" applyFont="1" applyAlignment="1">
      <alignment horizontal="center"/>
    </xf>
    <xf numFmtId="0" fontId="9" fillId="0" borderId="0" xfId="0" applyFont="1" applyAlignment="1">
      <alignment horizontal="center"/>
    </xf>
    <xf numFmtId="0" fontId="11" fillId="0" borderId="0" xfId="0" applyFont="1" applyAlignment="1">
      <alignment wrapText="1"/>
    </xf>
    <xf numFmtId="0" fontId="12" fillId="0" borderId="0" xfId="0" applyFont="1" applyAlignment="1">
      <alignment horizontal="center" wrapText="1"/>
    </xf>
    <xf numFmtId="0" fontId="8" fillId="0" borderId="0" xfId="0" applyFont="1" applyBorder="1" applyAlignment="1">
      <alignment wrapText="1"/>
    </xf>
    <xf numFmtId="0" fontId="13" fillId="0" borderId="0" xfId="0" applyFont="1" applyFill="1" applyBorder="1" applyAlignment="1">
      <alignment vertic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8" fillId="0" borderId="2"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xf numFmtId="164" fontId="9" fillId="0" borderId="0" xfId="0" applyNumberFormat="1" applyFont="1" applyFill="1" applyBorder="1" applyAlignment="1">
      <alignment horizontal="center"/>
    </xf>
    <xf numFmtId="2" fontId="9" fillId="0" borderId="0" xfId="0" applyNumberFormat="1" applyFont="1" applyFill="1" applyBorder="1" applyAlignment="1">
      <alignment horizontal="center"/>
    </xf>
    <xf numFmtId="1" fontId="9" fillId="0" borderId="0" xfId="0" applyNumberFormat="1" applyFont="1" applyFill="1" applyBorder="1" applyAlignment="1">
      <alignment horizontal="center"/>
    </xf>
    <xf numFmtId="1" fontId="9" fillId="0" borderId="0" xfId="0" applyNumberFormat="1" applyFont="1" applyBorder="1" applyAlignment="1">
      <alignment horizontal="center"/>
    </xf>
    <xf numFmtId="1" fontId="9" fillId="0" borderId="0" xfId="0" applyNumberFormat="1" applyFont="1" applyAlignment="1">
      <alignment horizontal="center"/>
    </xf>
    <xf numFmtId="0" fontId="8" fillId="0" borderId="0" xfId="0" applyFont="1"/>
    <xf numFmtId="0" fontId="13" fillId="0" borderId="2" xfId="0" applyFont="1" applyBorder="1" applyAlignment="1">
      <alignment horizontal="left" vertical="center" wrapText="1"/>
    </xf>
    <xf numFmtId="4" fontId="13" fillId="0" borderId="2" xfId="0" applyNumberFormat="1" applyFont="1" applyBorder="1" applyAlignment="1">
      <alignment horizontal="center"/>
    </xf>
    <xf numFmtId="4" fontId="13" fillId="0" borderId="2" xfId="0" applyNumberFormat="1" applyFont="1" applyFill="1" applyBorder="1" applyAlignment="1">
      <alignment horizontal="center" wrapText="1"/>
    </xf>
    <xf numFmtId="4" fontId="19" fillId="0" borderId="2" xfId="0" applyNumberFormat="1" applyFont="1" applyBorder="1" applyAlignment="1">
      <alignment horizontal="center" wrapText="1"/>
    </xf>
    <xf numFmtId="4" fontId="13" fillId="0" borderId="8" xfId="0" applyNumberFormat="1" applyFont="1" applyFill="1" applyBorder="1" applyAlignment="1">
      <alignment vertical="center" wrapText="1"/>
    </xf>
    <xf numFmtId="4" fontId="13" fillId="0" borderId="2" xfId="0" applyNumberFormat="1" applyFont="1" applyFill="1" applyBorder="1" applyAlignment="1">
      <alignment horizontal="center"/>
    </xf>
    <xf numFmtId="0" fontId="7" fillId="0" borderId="4" xfId="0" applyFont="1" applyBorder="1" applyAlignment="1">
      <alignment vertical="center" wrapText="1"/>
    </xf>
    <xf numFmtId="0" fontId="7" fillId="0" borderId="5" xfId="0" applyFont="1" applyBorder="1" applyAlignment="1">
      <alignment vertical="center" wrapText="1"/>
    </xf>
    <xf numFmtId="4" fontId="10" fillId="4" borderId="0" xfId="0" applyNumberFormat="1" applyFont="1" applyFill="1" applyBorder="1" applyAlignment="1">
      <alignment wrapText="1"/>
    </xf>
    <xf numFmtId="0" fontId="20" fillId="3" borderId="0" xfId="0" applyFont="1" applyFill="1" applyAlignment="1">
      <alignment horizontal="center" vertical="center" wrapText="1"/>
    </xf>
    <xf numFmtId="0" fontId="8" fillId="0" borderId="0" xfId="0"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xf>
    <xf numFmtId="1" fontId="23" fillId="0" borderId="2" xfId="0" applyNumberFormat="1" applyFont="1" applyBorder="1" applyAlignment="1">
      <alignment horizontal="center" vertical="center" wrapText="1"/>
    </xf>
    <xf numFmtId="0" fontId="43" fillId="0" borderId="0" xfId="0" applyFont="1" applyFill="1"/>
    <xf numFmtId="0" fontId="43" fillId="0" borderId="0" xfId="0" applyNumberFormat="1" applyFont="1" applyFill="1" applyAlignment="1" applyProtection="1"/>
    <xf numFmtId="0" fontId="43" fillId="0" borderId="1" xfId="0" applyFont="1" applyFill="1" applyBorder="1" applyAlignment="1">
      <alignment horizontal="center"/>
    </xf>
    <xf numFmtId="0" fontId="43" fillId="0" borderId="0" xfId="0" applyFont="1" applyFill="1" applyBorder="1" applyAlignment="1">
      <alignment horizontal="center"/>
    </xf>
    <xf numFmtId="0" fontId="44" fillId="0" borderId="0" xfId="0" applyNumberFormat="1" applyFont="1" applyFill="1" applyBorder="1" applyAlignment="1" applyProtection="1">
      <alignment horizontal="center" vertical="top"/>
    </xf>
    <xf numFmtId="0" fontId="9" fillId="0" borderId="2" xfId="0" applyFont="1" applyBorder="1" applyAlignment="1">
      <alignment vertical="center" wrapText="1"/>
    </xf>
    <xf numFmtId="0" fontId="43" fillId="0" borderId="0" xfId="0" applyFont="1" applyBorder="1" applyAlignment="1">
      <alignment horizontal="center" vertical="center" wrapText="1"/>
    </xf>
    <xf numFmtId="49" fontId="43" fillId="0" borderId="0" xfId="0" applyNumberFormat="1" applyFont="1" applyBorder="1" applyAlignment="1">
      <alignment horizontal="center" vertical="center" wrapText="1"/>
    </xf>
    <xf numFmtId="0" fontId="44" fillId="0" borderId="0" xfId="0" applyFont="1" applyBorder="1" applyAlignment="1">
      <alignment horizontal="justify" vertical="center" wrapText="1"/>
    </xf>
    <xf numFmtId="165" fontId="45" fillId="0" borderId="0" xfId="0" applyNumberFormat="1" applyFont="1" applyBorder="1" applyAlignment="1">
      <alignment vertical="justify"/>
    </xf>
    <xf numFmtId="165" fontId="16" fillId="0" borderId="0" xfId="0" applyNumberFormat="1" applyFont="1" applyBorder="1" applyAlignment="1">
      <alignment vertical="justify"/>
    </xf>
    <xf numFmtId="165" fontId="46" fillId="0" borderId="2" xfId="50" applyNumberFormat="1" applyFont="1" applyBorder="1">
      <alignment vertical="top"/>
    </xf>
    <xf numFmtId="165" fontId="46" fillId="0" borderId="0" xfId="50" applyNumberFormat="1" applyFont="1" applyBorder="1">
      <alignment vertical="top"/>
    </xf>
    <xf numFmtId="165" fontId="46" fillId="0" borderId="2" xfId="50" applyNumberFormat="1" applyFont="1" applyBorder="1" applyAlignment="1">
      <alignment horizontal="center" vertical="center" wrapText="1"/>
    </xf>
    <xf numFmtId="165" fontId="46" fillId="0" borderId="2" xfId="50" applyNumberFormat="1" applyFont="1" applyBorder="1" applyAlignment="1">
      <alignment vertical="top" wrapText="1"/>
    </xf>
    <xf numFmtId="165" fontId="46" fillId="0" borderId="2" xfId="50" applyNumberFormat="1" applyFont="1" applyBorder="1" applyAlignment="1">
      <alignment horizontal="center" vertical="top"/>
    </xf>
    <xf numFmtId="0" fontId="22" fillId="0" borderId="0" xfId="0" applyFont="1" applyFill="1"/>
    <xf numFmtId="0" fontId="48" fillId="0" borderId="2" xfId="0" quotePrefix="1" applyFont="1" applyBorder="1" applyAlignment="1">
      <alignment horizontal="center" vertical="center" wrapText="1"/>
    </xf>
    <xf numFmtId="0" fontId="48" fillId="0" borderId="2" xfId="0" applyFont="1" applyBorder="1" applyAlignment="1">
      <alignment horizontal="center" vertical="center" wrapText="1"/>
    </xf>
    <xf numFmtId="2" fontId="48" fillId="0" borderId="2" xfId="0" applyNumberFormat="1" applyFont="1" applyBorder="1" applyAlignment="1">
      <alignment horizontal="center" vertical="center" wrapText="1"/>
    </xf>
    <xf numFmtId="2" fontId="48" fillId="0" borderId="2" xfId="0" applyNumberFormat="1" applyFont="1" applyBorder="1" applyAlignment="1">
      <alignment vertical="center" wrapText="1"/>
    </xf>
    <xf numFmtId="0" fontId="48" fillId="0" borderId="16" xfId="0" applyFont="1" applyBorder="1" applyAlignment="1">
      <alignment horizontal="justify" wrapText="1"/>
    </xf>
    <xf numFmtId="0" fontId="15" fillId="0" borderId="2" xfId="0" applyNumberFormat="1" applyFont="1" applyFill="1" applyBorder="1" applyAlignment="1" applyProtection="1">
      <alignment horizontal="center" vertical="center" wrapText="1"/>
    </xf>
    <xf numFmtId="0" fontId="17" fillId="0" borderId="2" xfId="0" applyFont="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3" fillId="0" borderId="2" xfId="0" applyFont="1" applyBorder="1" applyAlignment="1">
      <alignment horizontal="center" vertical="center" wrapText="1"/>
    </xf>
    <xf numFmtId="49" fontId="13" fillId="0" borderId="2" xfId="0" applyNumberFormat="1" applyFont="1" applyFill="1" applyBorder="1" applyAlignment="1" applyProtection="1">
      <alignment horizontal="center" vertical="center" wrapText="1"/>
    </xf>
    <xf numFmtId="2" fontId="13" fillId="0" borderId="2" xfId="0" applyNumberFormat="1" applyFont="1" applyBorder="1" applyAlignment="1">
      <alignment horizontal="right" vertical="center" wrapText="1"/>
    </xf>
    <xf numFmtId="49" fontId="50" fillId="0" borderId="2" xfId="0" quotePrefix="1" applyNumberFormat="1" applyFont="1" applyBorder="1" applyAlignment="1">
      <alignment horizontal="center" vertical="center" wrapText="1"/>
    </xf>
    <xf numFmtId="0" fontId="50" fillId="0" borderId="2" xfId="0" applyFont="1" applyBorder="1" applyAlignment="1">
      <alignment horizontal="center" vertical="center" wrapText="1"/>
    </xf>
    <xf numFmtId="2" fontId="50" fillId="0" borderId="2" xfId="0" applyNumberFormat="1" applyFont="1" applyBorder="1" applyAlignment="1">
      <alignment horizontal="center" vertical="center" wrapText="1"/>
    </xf>
    <xf numFmtId="1" fontId="13" fillId="0" borderId="2" xfId="0" applyNumberFormat="1" applyFont="1" applyBorder="1" applyAlignment="1">
      <alignment horizontal="center" vertical="center" wrapText="1"/>
    </xf>
    <xf numFmtId="49" fontId="51" fillId="0" borderId="2" xfId="0" quotePrefix="1" applyNumberFormat="1" applyFont="1" applyBorder="1" applyAlignment="1">
      <alignment horizontal="center" vertical="center" wrapText="1"/>
    </xf>
    <xf numFmtId="0" fontId="51" fillId="0" borderId="2" xfId="0" applyFont="1" applyBorder="1" applyAlignment="1">
      <alignment horizontal="center" vertical="center" wrapText="1"/>
    </xf>
    <xf numFmtId="2" fontId="51" fillId="0" borderId="2" xfId="0" applyNumberFormat="1" applyFont="1" applyBorder="1" applyAlignment="1">
      <alignment horizontal="center" vertical="center" wrapText="1"/>
    </xf>
    <xf numFmtId="165" fontId="18" fillId="0" borderId="2" xfId="50" applyNumberFormat="1" applyFont="1" applyBorder="1" applyAlignment="1">
      <alignment horizontal="center" vertical="center"/>
    </xf>
    <xf numFmtId="2" fontId="18" fillId="0" borderId="2" xfId="50" applyNumberFormat="1" applyFont="1" applyBorder="1" applyAlignment="1">
      <alignment horizontal="right" vertical="center"/>
    </xf>
    <xf numFmtId="1" fontId="51" fillId="0" borderId="2" xfId="0" applyNumberFormat="1" applyFont="1" applyBorder="1" applyAlignment="1">
      <alignment horizontal="center" vertical="center" wrapText="1"/>
    </xf>
    <xf numFmtId="165" fontId="18" fillId="0" borderId="2" xfId="50" applyNumberFormat="1" applyFont="1" applyBorder="1" applyAlignment="1">
      <alignment horizontal="right" vertical="center"/>
    </xf>
    <xf numFmtId="49" fontId="54" fillId="0" borderId="2" xfId="0" quotePrefix="1" applyNumberFormat="1" applyFont="1" applyBorder="1" applyAlignment="1">
      <alignment horizontal="center" vertical="center" wrapText="1"/>
    </xf>
    <xf numFmtId="0" fontId="54" fillId="0" borderId="2" xfId="0" applyFont="1" applyBorder="1" applyAlignment="1">
      <alignment horizontal="center" vertical="center" wrapText="1"/>
    </xf>
    <xf numFmtId="49" fontId="52" fillId="0" borderId="2" xfId="50" applyNumberFormat="1" applyFont="1" applyBorder="1" applyAlignment="1">
      <alignment horizontal="center" vertical="center"/>
    </xf>
    <xf numFmtId="1" fontId="54" fillId="0" borderId="2" xfId="0" applyNumberFormat="1" applyFont="1" applyBorder="1" applyAlignment="1">
      <alignment horizontal="center" vertical="center" wrapText="1"/>
    </xf>
    <xf numFmtId="0" fontId="54" fillId="0" borderId="2" xfId="0" quotePrefix="1" applyFont="1" applyBorder="1" applyAlignment="1">
      <alignment horizontal="center" vertical="center" wrapText="1"/>
    </xf>
    <xf numFmtId="0" fontId="51" fillId="0" borderId="2" xfId="0" quotePrefix="1" applyFont="1" applyBorder="1" applyAlignment="1">
      <alignment horizontal="center" vertical="center" wrapText="1"/>
    </xf>
    <xf numFmtId="0" fontId="51" fillId="0" borderId="2" xfId="0" quotePrefix="1" applyNumberFormat="1" applyFont="1" applyBorder="1" applyAlignment="1">
      <alignment horizontal="center" vertical="center" wrapText="1"/>
    </xf>
    <xf numFmtId="49" fontId="18" fillId="0" borderId="2" xfId="50" applyNumberFormat="1" applyFont="1" applyBorder="1" applyAlignment="1">
      <alignment horizontal="center" vertical="center"/>
    </xf>
    <xf numFmtId="0" fontId="54" fillId="0" borderId="2" xfId="0" quotePrefix="1" applyNumberFormat="1" applyFont="1" applyBorder="1" applyAlignment="1">
      <alignment horizontal="center" vertical="center" wrapText="1"/>
    </xf>
    <xf numFmtId="0" fontId="53" fillId="0" borderId="0" xfId="0" applyFont="1" applyBorder="1" applyAlignment="1">
      <alignment horizontal="justify" wrapText="1"/>
    </xf>
    <xf numFmtId="0" fontId="10"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165" fontId="52" fillId="0" borderId="2" xfId="0" applyNumberFormat="1" applyFont="1" applyBorder="1" applyAlignment="1">
      <alignment vertical="justify"/>
    </xf>
    <xf numFmtId="165" fontId="52" fillId="0" borderId="2" xfId="0" applyNumberFormat="1" applyFont="1" applyBorder="1" applyAlignment="1">
      <alignment horizontal="center" vertical="center"/>
    </xf>
    <xf numFmtId="2" fontId="18" fillId="0" borderId="2" xfId="0" applyNumberFormat="1" applyFont="1" applyBorder="1" applyAlignment="1">
      <alignment horizontal="right" vertical="center"/>
    </xf>
    <xf numFmtId="3" fontId="18" fillId="0" borderId="2" xfId="0" applyNumberFormat="1" applyFont="1" applyBorder="1" applyAlignment="1">
      <alignment horizontal="center" vertical="justify"/>
    </xf>
    <xf numFmtId="0" fontId="10" fillId="0" borderId="0" xfId="0" applyFont="1" applyBorder="1" applyAlignment="1">
      <alignment horizontal="center" vertical="center" wrapText="1"/>
    </xf>
    <xf numFmtId="49" fontId="10" fillId="0" borderId="0" xfId="0" applyNumberFormat="1" applyFont="1" applyBorder="1" applyAlignment="1">
      <alignment horizontal="center" vertical="center" wrapText="1"/>
    </xf>
    <xf numFmtId="0" fontId="13" fillId="0" borderId="0" xfId="0" applyFont="1" applyBorder="1" applyAlignment="1">
      <alignment horizontal="justify" vertical="center" wrapText="1"/>
    </xf>
    <xf numFmtId="165" fontId="52" fillId="0" borderId="0" xfId="0" applyNumberFormat="1" applyFont="1" applyBorder="1" applyAlignment="1">
      <alignment vertical="justify"/>
    </xf>
    <xf numFmtId="165" fontId="18" fillId="0" borderId="0" xfId="0" applyNumberFormat="1" applyFont="1" applyBorder="1" applyAlignment="1">
      <alignment vertical="justify"/>
    </xf>
    <xf numFmtId="0" fontId="51" fillId="0" borderId="0" xfId="0" quotePrefix="1" applyFont="1" applyBorder="1" applyAlignment="1">
      <alignment horizontal="center" vertical="center" wrapText="1"/>
    </xf>
    <xf numFmtId="165" fontId="52" fillId="0" borderId="0" xfId="50" applyNumberFormat="1" applyFont="1" applyBorder="1">
      <alignment vertical="top"/>
    </xf>
    <xf numFmtId="165" fontId="18" fillId="0" borderId="0" xfId="50" applyNumberFormat="1" applyFont="1" applyBorder="1">
      <alignment vertical="top"/>
    </xf>
    <xf numFmtId="1" fontId="51" fillId="0" borderId="0" xfId="0" applyNumberFormat="1" applyFont="1" applyBorder="1" applyAlignment="1">
      <alignment vertical="center" wrapText="1"/>
    </xf>
    <xf numFmtId="0" fontId="21" fillId="0" borderId="1" xfId="0" applyNumberFormat="1" applyFont="1" applyFill="1" applyBorder="1" applyAlignment="1" applyProtection="1">
      <alignment horizontal="right" vertical="center"/>
    </xf>
    <xf numFmtId="0" fontId="13" fillId="0" borderId="2"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vertical="center" wrapText="1"/>
    </xf>
    <xf numFmtId="2" fontId="50" fillId="0" borderId="2" xfId="0" applyNumberFormat="1" applyFont="1" applyBorder="1" applyAlignment="1">
      <alignment horizontal="left" vertical="center" wrapText="1"/>
    </xf>
    <xf numFmtId="0" fontId="53" fillId="0" borderId="16" xfId="0" applyFont="1" applyBorder="1" applyAlignment="1">
      <alignment horizontal="left" vertical="center" wrapText="1"/>
    </xf>
    <xf numFmtId="0" fontId="50" fillId="0" borderId="16" xfId="0" applyFont="1" applyBorder="1" applyAlignment="1">
      <alignment horizontal="left" vertical="center" wrapText="1"/>
    </xf>
    <xf numFmtId="0" fontId="52" fillId="0" borderId="16" xfId="0" applyFont="1" applyBorder="1" applyAlignment="1">
      <alignment horizontal="left" vertical="center" wrapText="1"/>
    </xf>
    <xf numFmtId="165" fontId="52" fillId="0" borderId="2" xfId="50" applyNumberFormat="1" applyFont="1" applyBorder="1" applyAlignment="1">
      <alignment horizontal="left" vertical="center"/>
    </xf>
    <xf numFmtId="0" fontId="10" fillId="0" borderId="2" xfId="0" applyFont="1" applyBorder="1" applyAlignment="1">
      <alignment horizontal="left" vertical="center" wrapText="1"/>
    </xf>
    <xf numFmtId="0" fontId="8" fillId="0" borderId="0" xfId="0" applyNumberFormat="1" applyFont="1" applyFill="1" applyBorder="1" applyAlignment="1" applyProtection="1">
      <alignment horizontal="center" vertical="center" wrapText="1"/>
    </xf>
    <xf numFmtId="0" fontId="10" fillId="0" borderId="0" xfId="0" applyNumberFormat="1" applyFont="1" applyFill="1" applyAlignment="1" applyProtection="1"/>
    <xf numFmtId="0" fontId="10" fillId="0" borderId="0" xfId="0" applyFont="1" applyFill="1" applyBorder="1"/>
    <xf numFmtId="0" fontId="10" fillId="0" borderId="0" xfId="0" applyFont="1" applyFill="1"/>
    <xf numFmtId="0" fontId="22" fillId="0" borderId="0" xfId="0" applyNumberFormat="1" applyFont="1" applyFill="1" applyAlignment="1" applyProtection="1"/>
    <xf numFmtId="0" fontId="22" fillId="0" borderId="0" xfId="0" applyFont="1" applyFill="1" applyBorder="1"/>
    <xf numFmtId="0" fontId="8" fillId="0" borderId="0" xfId="0" applyNumberFormat="1" applyFont="1" applyFill="1" applyBorder="1" applyAlignment="1" applyProtection="1">
      <alignment horizontal="center" vertical="top" wrapText="1"/>
    </xf>
    <xf numFmtId="0" fontId="8" fillId="0" borderId="1" xfId="0" applyNumberFormat="1" applyFont="1" applyFill="1" applyBorder="1" applyAlignment="1" applyProtection="1">
      <alignment horizontal="center"/>
    </xf>
    <xf numFmtId="0" fontId="22" fillId="0" borderId="1" xfId="0" applyFont="1" applyFill="1" applyBorder="1" applyAlignment="1">
      <alignment horizontal="center"/>
    </xf>
    <xf numFmtId="0" fontId="22" fillId="0" borderId="0" xfId="0" applyFont="1" applyFill="1" applyBorder="1" applyAlignment="1">
      <alignment horizontal="center"/>
    </xf>
    <xf numFmtId="0" fontId="8" fillId="0" borderId="0" xfId="0" applyNumberFormat="1" applyFont="1" applyFill="1" applyBorder="1" applyAlignment="1" applyProtection="1">
      <alignment horizontal="center" vertical="top"/>
    </xf>
    <xf numFmtId="0" fontId="22" fillId="0" borderId="0" xfId="0" applyNumberFormat="1" applyFont="1" applyFill="1" applyBorder="1" applyAlignment="1" applyProtection="1"/>
    <xf numFmtId="0" fontId="15" fillId="0" borderId="8"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center" vertical="center" wrapText="1"/>
    </xf>
    <xf numFmtId="0" fontId="8" fillId="0" borderId="0" xfId="0" applyNumberFormat="1" applyFont="1" applyFill="1" applyAlignment="1" applyProtection="1">
      <alignment vertical="center"/>
    </xf>
    <xf numFmtId="165" fontId="12" fillId="0" borderId="2" xfId="50" applyNumberFormat="1" applyFont="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9" fillId="0" borderId="0" xfId="0" applyNumberFormat="1" applyFont="1" applyFill="1" applyAlignment="1" applyProtection="1"/>
    <xf numFmtId="165" fontId="12" fillId="0" borderId="2" xfId="50" applyNumberFormat="1" applyFont="1" applyBorder="1">
      <alignment vertical="top"/>
    </xf>
    <xf numFmtId="0" fontId="9" fillId="0" borderId="0" xfId="0" applyFont="1" applyFill="1" applyBorder="1" applyAlignment="1">
      <alignment vertical="center"/>
    </xf>
    <xf numFmtId="0" fontId="9" fillId="0" borderId="0" xfId="0" applyFont="1" applyFill="1" applyAlignment="1">
      <alignment vertical="center"/>
    </xf>
    <xf numFmtId="2" fontId="48" fillId="0" borderId="2" xfId="0" quotePrefix="1" applyNumberFormat="1" applyFont="1" applyBorder="1" applyAlignment="1">
      <alignment horizontal="center" vertical="center" wrapText="1"/>
    </xf>
    <xf numFmtId="0" fontId="8" fillId="0" borderId="16" xfId="0" applyFont="1" applyBorder="1" applyAlignment="1">
      <alignment horizontal="justify" wrapText="1"/>
    </xf>
    <xf numFmtId="0" fontId="9" fillId="0" borderId="2" xfId="0" applyNumberFormat="1" applyFont="1" applyFill="1" applyBorder="1" applyAlignment="1" applyProtection="1">
      <alignment wrapText="1"/>
    </xf>
    <xf numFmtId="2" fontId="9" fillId="3" borderId="2" xfId="0" applyNumberFormat="1" applyFont="1" applyFill="1" applyBorder="1" applyAlignment="1">
      <alignment vertical="center" wrapText="1"/>
    </xf>
    <xf numFmtId="1" fontId="48" fillId="0" borderId="2" xfId="0" quotePrefix="1" applyNumberFormat="1" applyFont="1" applyBorder="1" applyAlignment="1">
      <alignment horizontal="center" vertical="center" wrapText="1"/>
    </xf>
    <xf numFmtId="0" fontId="9" fillId="0" borderId="2" xfId="0" applyFont="1" applyFill="1" applyBorder="1" applyAlignment="1">
      <alignment horizontal="justify" vertical="center" wrapText="1"/>
    </xf>
    <xf numFmtId="0" fontId="9" fillId="0" borderId="2" xfId="0" applyNumberFormat="1" applyFont="1" applyFill="1" applyBorder="1" applyAlignment="1" applyProtection="1">
      <alignment vertical="top" wrapText="1"/>
    </xf>
    <xf numFmtId="2" fontId="47" fillId="0" borderId="2" xfId="0" quotePrefix="1" applyNumberFormat="1" applyFont="1" applyBorder="1" applyAlignment="1">
      <alignment horizontal="right" vertical="center" wrapText="1"/>
    </xf>
    <xf numFmtId="2" fontId="48" fillId="0" borderId="0" xfId="0" applyNumberFormat="1" applyFont="1" applyBorder="1" applyAlignment="1">
      <alignment vertical="center" wrapText="1"/>
    </xf>
    <xf numFmtId="0" fontId="48" fillId="0" borderId="0" xfId="0" quotePrefix="1" applyFont="1" applyBorder="1" applyAlignment="1">
      <alignment horizontal="center" vertical="center" wrapText="1"/>
    </xf>
    <xf numFmtId="2" fontId="48" fillId="0" borderId="0" xfId="0" quotePrefix="1" applyNumberFormat="1" applyFont="1" applyBorder="1" applyAlignment="1">
      <alignment horizontal="center" vertical="center" wrapText="1"/>
    </xf>
    <xf numFmtId="0" fontId="47" fillId="0" borderId="0" xfId="0" applyFont="1" applyFill="1" applyAlignment="1">
      <alignment vertical="center"/>
    </xf>
    <xf numFmtId="0" fontId="9" fillId="0" borderId="0" xfId="0" applyFont="1" applyFill="1"/>
    <xf numFmtId="0" fontId="8" fillId="0" borderId="2" xfId="0" quotePrefix="1" applyFont="1" applyBorder="1" applyAlignment="1">
      <alignment horizontal="center" vertical="center" wrapText="1"/>
    </xf>
    <xf numFmtId="2" fontId="8" fillId="0" borderId="2" xfId="0" quotePrefix="1" applyNumberFormat="1" applyFont="1" applyBorder="1" applyAlignment="1">
      <alignment horizontal="center" vertical="center" wrapText="1"/>
    </xf>
    <xf numFmtId="0" fontId="8" fillId="0" borderId="16" xfId="0" applyFont="1" applyBorder="1" applyAlignment="1">
      <alignment wrapText="1"/>
    </xf>
    <xf numFmtId="2" fontId="9" fillId="0" borderId="2" xfId="0" applyNumberFormat="1" applyFont="1" applyBorder="1" applyAlignment="1">
      <alignment vertical="center" wrapText="1"/>
    </xf>
    <xf numFmtId="49" fontId="46" fillId="0" borderId="2" xfId="50" applyNumberFormat="1" applyFont="1" applyBorder="1" applyAlignment="1">
      <alignment horizontal="center" vertical="center" wrapText="1"/>
    </xf>
    <xf numFmtId="0" fontId="9" fillId="0" borderId="0" xfId="0" applyNumberFormat="1" applyFont="1" applyFill="1" applyAlignment="1" applyProtection="1">
      <alignment vertical="center"/>
    </xf>
    <xf numFmtId="0" fontId="57" fillId="0" borderId="2" xfId="0" quotePrefix="1" applyFont="1" applyBorder="1" applyAlignment="1">
      <alignment horizontal="center" vertical="center" wrapText="1"/>
    </xf>
    <xf numFmtId="0" fontId="3" fillId="0" borderId="2" xfId="0" quotePrefix="1" applyFont="1" applyBorder="1" applyAlignment="1">
      <alignment horizontal="center" vertical="center" wrapText="1"/>
    </xf>
    <xf numFmtId="2" fontId="3" fillId="0" borderId="2" xfId="0" quotePrefix="1" applyNumberFormat="1" applyFont="1" applyBorder="1" applyAlignment="1">
      <alignment horizontal="center" vertical="center" wrapText="1"/>
    </xf>
    <xf numFmtId="165" fontId="9" fillId="0" borderId="2" xfId="50" applyNumberFormat="1" applyFont="1" applyBorder="1" applyAlignment="1">
      <alignment vertical="top" wrapText="1"/>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horizontal="justify"/>
    </xf>
    <xf numFmtId="165" fontId="12" fillId="0" borderId="2" xfId="0" applyNumberFormat="1" applyFont="1" applyBorder="1" applyAlignment="1">
      <alignment vertical="justify"/>
    </xf>
    <xf numFmtId="0" fontId="9" fillId="0" borderId="0" xfId="0" applyFont="1" applyAlignment="1">
      <alignment horizontal="justify"/>
    </xf>
    <xf numFmtId="0" fontId="8" fillId="0" borderId="0" xfId="0" applyNumberFormat="1" applyFont="1" applyFill="1" applyAlignment="1" applyProtection="1"/>
    <xf numFmtId="2" fontId="3" fillId="0" borderId="2" xfId="0" applyNumberFormat="1" applyFont="1" applyBorder="1" applyAlignment="1">
      <alignment horizontal="center" vertical="center" wrapText="1"/>
    </xf>
    <xf numFmtId="165" fontId="12" fillId="0" borderId="2" xfId="50" applyNumberFormat="1" applyFont="1" applyBorder="1" applyAlignment="1">
      <alignment horizontal="right"/>
    </xf>
    <xf numFmtId="165" fontId="12" fillId="0" borderId="2" xfId="50" applyNumberFormat="1" applyFont="1" applyBorder="1" applyAlignment="1">
      <alignment horizontal="center" vertical="top"/>
    </xf>
    <xf numFmtId="0" fontId="8" fillId="0" borderId="0" xfId="0" applyFont="1" applyBorder="1" applyAlignment="1">
      <alignment horizontal="justify" wrapText="1"/>
    </xf>
    <xf numFmtId="0" fontId="8" fillId="0" borderId="0" xfId="0" applyNumberFormat="1" applyFont="1" applyFill="1" applyBorder="1" applyAlignment="1" applyProtection="1">
      <alignment horizontal="center"/>
    </xf>
    <xf numFmtId="0" fontId="21" fillId="0" borderId="0" xfId="0" applyNumberFormat="1" applyFont="1" applyFill="1" applyBorder="1" applyAlignment="1" applyProtection="1">
      <alignment horizontal="right" vertical="center"/>
    </xf>
    <xf numFmtId="165" fontId="12" fillId="0" borderId="30" xfId="0" applyNumberFormat="1" applyFont="1" applyBorder="1" applyAlignment="1">
      <alignment horizontal="right" vertical="center"/>
    </xf>
    <xf numFmtId="165" fontId="12" fillId="0" borderId="2" xfId="50" applyNumberFormat="1" applyFont="1" applyBorder="1" applyAlignment="1">
      <alignment horizontal="right" vertical="center"/>
    </xf>
    <xf numFmtId="165" fontId="46" fillId="3" borderId="2" xfId="50" applyNumberFormat="1" applyFont="1" applyFill="1" applyBorder="1" applyAlignment="1">
      <alignment horizontal="right" vertical="center"/>
    </xf>
    <xf numFmtId="165" fontId="9" fillId="3" borderId="2" xfId="0" applyNumberFormat="1" applyFont="1" applyFill="1" applyBorder="1" applyAlignment="1">
      <alignment horizontal="right" vertical="center"/>
    </xf>
    <xf numFmtId="165" fontId="9" fillId="3" borderId="37" xfId="0" applyNumberFormat="1" applyFont="1" applyFill="1" applyBorder="1" applyAlignment="1">
      <alignment horizontal="right" vertical="center"/>
    </xf>
    <xf numFmtId="0" fontId="8" fillId="0" borderId="2" xfId="0" applyFont="1" applyFill="1" applyBorder="1" applyAlignment="1">
      <alignment horizontal="right" vertical="center"/>
    </xf>
    <xf numFmtId="0" fontId="8" fillId="0" borderId="37" xfId="0" applyFont="1" applyFill="1" applyBorder="1" applyAlignment="1">
      <alignment horizontal="right" vertical="center"/>
    </xf>
    <xf numFmtId="165" fontId="12" fillId="0" borderId="6" xfId="50" applyNumberFormat="1" applyFont="1" applyBorder="1" applyAlignment="1">
      <alignment horizontal="right" vertical="center"/>
    </xf>
    <xf numFmtId="0" fontId="8" fillId="0" borderId="6" xfId="0" applyFont="1" applyFill="1" applyBorder="1" applyAlignment="1">
      <alignment horizontal="right" vertical="center"/>
    </xf>
    <xf numFmtId="0" fontId="8" fillId="0" borderId="40" xfId="0" applyFont="1" applyFill="1" applyBorder="1" applyAlignment="1">
      <alignment horizontal="right" vertical="center"/>
    </xf>
    <xf numFmtId="0" fontId="15" fillId="0" borderId="0" xfId="0" applyNumberFormat="1" applyFont="1" applyFill="1" applyBorder="1" applyAlignment="1" applyProtection="1">
      <alignment horizontal="center" vertical="center" wrapText="1"/>
    </xf>
    <xf numFmtId="0" fontId="17" fillId="0" borderId="0" xfId="0" applyFont="1" applyBorder="1" applyAlignment="1">
      <alignment horizontal="center" vertical="center" wrapText="1"/>
    </xf>
    <xf numFmtId="0" fontId="13" fillId="0" borderId="0" xfId="0" applyNumberFormat="1" applyFont="1" applyFill="1" applyBorder="1" applyAlignment="1" applyProtection="1">
      <alignment vertical="center" wrapText="1"/>
    </xf>
    <xf numFmtId="0" fontId="48" fillId="0" borderId="0" xfId="0" applyFont="1" applyBorder="1" applyAlignment="1">
      <alignment horizontal="center" vertical="center" wrapText="1"/>
    </xf>
    <xf numFmtId="2" fontId="48" fillId="0" borderId="0" xfId="0" applyNumberFormat="1" applyFont="1" applyBorder="1" applyAlignment="1">
      <alignment horizontal="center" vertical="center" wrapText="1"/>
    </xf>
    <xf numFmtId="165" fontId="12" fillId="0" borderId="0" xfId="50" applyNumberFormat="1" applyFont="1" applyBorder="1" applyAlignment="1">
      <alignment vertical="center"/>
    </xf>
    <xf numFmtId="165" fontId="12" fillId="0" borderId="0" xfId="50" applyNumberFormat="1" applyFont="1" applyBorder="1" applyAlignment="1">
      <alignment horizontal="right"/>
    </xf>
    <xf numFmtId="165" fontId="12" fillId="0" borderId="0" xfId="50" applyNumberFormat="1" applyFont="1" applyBorder="1">
      <alignment vertical="top"/>
    </xf>
    <xf numFmtId="0" fontId="9" fillId="0" borderId="0" xfId="0" applyNumberFormat="1" applyFont="1" applyFill="1" applyBorder="1" applyAlignment="1" applyProtection="1">
      <alignment wrapText="1"/>
    </xf>
    <xf numFmtId="1" fontId="48" fillId="0" borderId="0" xfId="0" quotePrefix="1" applyNumberFormat="1" applyFont="1" applyBorder="1" applyAlignment="1">
      <alignment horizontal="center" vertical="center" wrapText="1"/>
    </xf>
    <xf numFmtId="0" fontId="9" fillId="0" borderId="0" xfId="0" applyFont="1" applyFill="1" applyBorder="1" applyAlignment="1">
      <alignment horizontal="justify" vertical="center" wrapText="1"/>
    </xf>
    <xf numFmtId="165" fontId="12" fillId="0" borderId="0" xfId="50" applyNumberFormat="1" applyFont="1" applyBorder="1" applyAlignment="1">
      <alignment horizontal="center" vertical="top"/>
    </xf>
    <xf numFmtId="0" fontId="9" fillId="0" borderId="0" xfId="0" applyNumberFormat="1" applyFont="1" applyFill="1" applyBorder="1" applyAlignment="1" applyProtection="1">
      <alignment vertical="top" wrapText="1"/>
    </xf>
    <xf numFmtId="2" fontId="8" fillId="0" borderId="0" xfId="0" quotePrefix="1" applyNumberFormat="1" applyFont="1" applyBorder="1" applyAlignment="1">
      <alignment horizontal="center" vertical="center" wrapText="1"/>
    </xf>
    <xf numFmtId="0" fontId="9" fillId="0" borderId="0" xfId="0" applyFont="1" applyBorder="1" applyAlignment="1">
      <alignment vertical="center" wrapText="1"/>
    </xf>
    <xf numFmtId="165" fontId="46" fillId="0" borderId="0" xfId="50" applyNumberFormat="1" applyFont="1" applyBorder="1" applyAlignment="1">
      <alignment vertical="top" wrapText="1"/>
    </xf>
    <xf numFmtId="0" fontId="8" fillId="0" borderId="0" xfId="0" quotePrefix="1" applyFont="1" applyBorder="1" applyAlignment="1">
      <alignment horizontal="center" vertical="center" wrapText="1"/>
    </xf>
    <xf numFmtId="2" fontId="9" fillId="0" borderId="0" xfId="0" applyNumberFormat="1" applyFont="1" applyBorder="1" applyAlignment="1">
      <alignment vertical="center" wrapText="1"/>
    </xf>
    <xf numFmtId="165" fontId="46" fillId="0" borderId="0" xfId="50" applyNumberFormat="1" applyFont="1" applyBorder="1" applyAlignment="1">
      <alignment horizontal="center" vertical="center" wrapText="1"/>
    </xf>
    <xf numFmtId="49" fontId="46" fillId="0" borderId="0" xfId="50" applyNumberFormat="1" applyFont="1" applyBorder="1" applyAlignment="1">
      <alignment horizontal="center" vertical="center" wrapText="1"/>
    </xf>
    <xf numFmtId="0" fontId="57" fillId="0" borderId="0" xfId="0" quotePrefix="1" applyFont="1" applyBorder="1" applyAlignment="1">
      <alignment horizontal="center" vertical="center" wrapText="1"/>
    </xf>
    <xf numFmtId="0" fontId="3" fillId="0" borderId="0" xfId="0" quotePrefix="1" applyFont="1" applyBorder="1" applyAlignment="1">
      <alignment horizontal="center" vertical="center" wrapText="1"/>
    </xf>
    <xf numFmtId="2" fontId="3" fillId="0" borderId="0" xfId="0" quotePrefix="1"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0" fontId="48" fillId="0" borderId="0" xfId="0" applyFont="1" applyBorder="1" applyAlignment="1">
      <alignment horizontal="justify" wrapText="1"/>
    </xf>
    <xf numFmtId="165" fontId="9" fillId="0" borderId="0" xfId="50" applyNumberFormat="1" applyFont="1" applyBorder="1" applyAlignment="1">
      <alignment vertical="top" wrapText="1"/>
    </xf>
    <xf numFmtId="165" fontId="46" fillId="0" borderId="0" xfId="50" applyNumberFormat="1" applyFont="1" applyBorder="1" applyAlignment="1">
      <alignment horizontal="center" vertical="top"/>
    </xf>
    <xf numFmtId="49" fontId="8" fillId="0" borderId="0" xfId="0" applyNumberFormat="1" applyFont="1" applyBorder="1" applyAlignment="1">
      <alignment horizontal="center" vertical="center" wrapText="1"/>
    </xf>
    <xf numFmtId="0" fontId="8" fillId="0" borderId="0" xfId="0" applyFont="1" applyBorder="1" applyAlignment="1">
      <alignment horizontal="justify" vertical="center" wrapText="1"/>
    </xf>
    <xf numFmtId="0" fontId="8" fillId="0" borderId="0" xfId="0" applyFont="1" applyBorder="1" applyAlignment="1">
      <alignment horizontal="justify"/>
    </xf>
    <xf numFmtId="165" fontId="12" fillId="0" borderId="0" xfId="0" applyNumberFormat="1" applyFont="1" applyBorder="1" applyAlignment="1">
      <alignment vertical="justify"/>
    </xf>
    <xf numFmtId="0" fontId="9" fillId="0" borderId="0" xfId="0" applyFont="1" applyBorder="1" applyAlignment="1">
      <alignment horizontal="justify"/>
    </xf>
    <xf numFmtId="0" fontId="8" fillId="0" borderId="0" xfId="0" applyFont="1" applyBorder="1"/>
    <xf numFmtId="0" fontId="9" fillId="0" borderId="0" xfId="0" applyNumberFormat="1" applyFont="1" applyFill="1" applyBorder="1" applyAlignment="1" applyProtection="1"/>
    <xf numFmtId="0" fontId="8" fillId="0" borderId="0" xfId="0" applyNumberFormat="1" applyFont="1" applyFill="1" applyBorder="1" applyAlignment="1" applyProtection="1"/>
    <xf numFmtId="0" fontId="13" fillId="0" borderId="27" xfId="0" applyFont="1" applyFill="1" applyBorder="1" applyAlignment="1">
      <alignment vertical="center"/>
    </xf>
    <xf numFmtId="0" fontId="13" fillId="0" borderId="28" xfId="0" applyFont="1" applyFill="1" applyBorder="1" applyAlignment="1">
      <alignment horizontal="center" vertical="center" wrapText="1"/>
    </xf>
    <xf numFmtId="165" fontId="18" fillId="0" borderId="30" xfId="0" applyNumberFormat="1" applyFont="1" applyBorder="1" applyAlignment="1">
      <alignment horizontal="right" vertical="center"/>
    </xf>
    <xf numFmtId="0" fontId="50" fillId="0" borderId="2" xfId="0" quotePrefix="1" applyFont="1" applyBorder="1" applyAlignment="1">
      <alignment horizontal="center" vertical="center" wrapText="1"/>
    </xf>
    <xf numFmtId="0" fontId="50" fillId="0" borderId="36" xfId="0" quotePrefix="1" applyFont="1" applyBorder="1" applyAlignment="1">
      <alignment horizontal="center" vertical="center" wrapText="1"/>
    </xf>
    <xf numFmtId="0" fontId="13"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3" borderId="5" xfId="0" applyFont="1" applyFill="1" applyBorder="1" applyAlignment="1">
      <alignment horizontal="left" vertical="center" wrapText="1"/>
    </xf>
    <xf numFmtId="165" fontId="52" fillId="3" borderId="2" xfId="50" applyNumberFormat="1" applyFont="1" applyFill="1" applyBorder="1" applyAlignment="1">
      <alignment horizontal="right" vertical="center"/>
    </xf>
    <xf numFmtId="2" fontId="50" fillId="0" borderId="2" xfId="0" quotePrefix="1" applyNumberFormat="1" applyFont="1" applyBorder="1" applyAlignment="1">
      <alignment horizontal="center" vertical="center" wrapText="1"/>
    </xf>
    <xf numFmtId="165" fontId="18" fillId="0" borderId="2" xfId="50" applyNumberFormat="1" applyFont="1" applyBorder="1" applyAlignment="1">
      <alignment vertical="center"/>
    </xf>
    <xf numFmtId="0" fontId="50" fillId="0" borderId="38" xfId="0" quotePrefix="1" applyFont="1" applyBorder="1" applyAlignment="1">
      <alignment horizontal="center" vertical="center" wrapText="1"/>
    </xf>
    <xf numFmtId="0" fontId="50" fillId="0" borderId="6" xfId="0" quotePrefix="1" applyFont="1" applyBorder="1" applyAlignment="1">
      <alignment horizontal="center" vertical="center" wrapText="1"/>
    </xf>
    <xf numFmtId="2" fontId="50" fillId="0" borderId="6" xfId="0" quotePrefix="1" applyNumberFormat="1" applyFont="1" applyBorder="1" applyAlignment="1">
      <alignment horizontal="center" vertical="center" wrapText="1"/>
    </xf>
    <xf numFmtId="2" fontId="50" fillId="0" borderId="6" xfId="0" applyNumberFormat="1" applyFont="1" applyBorder="1" applyAlignment="1">
      <alignment horizontal="left" vertical="center" wrapText="1"/>
    </xf>
    <xf numFmtId="2" fontId="50" fillId="0" borderId="6" xfId="0" applyNumberFormat="1" applyFont="1" applyBorder="1" applyAlignment="1">
      <alignment horizontal="center" vertical="center" wrapText="1"/>
    </xf>
    <xf numFmtId="165" fontId="18" fillId="0" borderId="6" xfId="50" applyNumberFormat="1" applyFont="1" applyBorder="1" applyAlignment="1">
      <alignment horizontal="right" vertical="center"/>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49" fontId="13" fillId="0" borderId="42" xfId="0" applyNumberFormat="1" applyFont="1" applyBorder="1" applyAlignment="1">
      <alignment horizontal="center" vertical="center" wrapText="1"/>
    </xf>
    <xf numFmtId="0" fontId="13" fillId="0" borderId="31" xfId="0" applyFont="1" applyBorder="1" applyAlignment="1">
      <alignment horizontal="left" vertical="center"/>
    </xf>
    <xf numFmtId="165" fontId="18" fillId="0" borderId="30" xfId="0" applyNumberFormat="1" applyFont="1" applyBorder="1" applyAlignment="1">
      <alignment vertical="center"/>
    </xf>
    <xf numFmtId="0" fontId="13" fillId="0" borderId="0" xfId="0" applyFont="1"/>
    <xf numFmtId="0" fontId="13" fillId="0" borderId="0" xfId="0" applyNumberFormat="1" applyFont="1" applyFill="1" applyAlignment="1" applyProtection="1"/>
    <xf numFmtId="0" fontId="50" fillId="3" borderId="29" xfId="0" quotePrefix="1" applyFont="1" applyFill="1" applyBorder="1" applyAlignment="1">
      <alignment horizontal="center" vertical="center" wrapText="1"/>
    </xf>
    <xf numFmtId="0" fontId="50" fillId="3" borderId="30" xfId="0" applyFont="1" applyFill="1" applyBorder="1" applyAlignment="1">
      <alignment horizontal="center" vertical="center" wrapText="1"/>
    </xf>
    <xf numFmtId="2" fontId="50" fillId="3" borderId="30" xfId="0" applyNumberFormat="1" applyFont="1" applyFill="1" applyBorder="1" applyAlignment="1">
      <alignment horizontal="center" vertical="center" wrapText="1"/>
    </xf>
    <xf numFmtId="2" fontId="50" fillId="3" borderId="30" xfId="0" applyNumberFormat="1" applyFont="1" applyFill="1" applyBorder="1" applyAlignment="1">
      <alignment horizontal="left" vertical="center" wrapText="1"/>
    </xf>
    <xf numFmtId="165" fontId="18" fillId="3" borderId="31" xfId="50" applyNumberFormat="1" applyFont="1" applyFill="1" applyBorder="1" applyAlignment="1">
      <alignment vertical="center"/>
    </xf>
    <xf numFmtId="165" fontId="18" fillId="3" borderId="30" xfId="50" applyNumberFormat="1" applyFont="1" applyFill="1" applyBorder="1" applyAlignment="1">
      <alignment horizontal="right"/>
    </xf>
    <xf numFmtId="165" fontId="18" fillId="3" borderId="30" xfId="0" applyNumberFormat="1" applyFont="1" applyFill="1" applyBorder="1" applyAlignment="1">
      <alignment horizontal="right" vertical="center"/>
    </xf>
    <xf numFmtId="165" fontId="12" fillId="3" borderId="30" xfId="0" applyNumberFormat="1" applyFont="1" applyFill="1" applyBorder="1" applyAlignment="1">
      <alignment horizontal="right" vertical="center"/>
    </xf>
    <xf numFmtId="165" fontId="12" fillId="3" borderId="32" xfId="0" applyNumberFormat="1" applyFont="1" applyFill="1" applyBorder="1" applyAlignment="1">
      <alignment horizontal="right" vertical="center"/>
    </xf>
    <xf numFmtId="165" fontId="18" fillId="3" borderId="31" xfId="50" applyNumberFormat="1" applyFont="1" applyFill="1" applyBorder="1">
      <alignment vertical="top"/>
    </xf>
    <xf numFmtId="165" fontId="18" fillId="3" borderId="30" xfId="50" applyNumberFormat="1" applyFont="1" applyFill="1" applyBorder="1">
      <alignment vertical="top"/>
    </xf>
    <xf numFmtId="165" fontId="18" fillId="3" borderId="30" xfId="50" applyNumberFormat="1" applyFont="1" applyFill="1" applyBorder="1" applyAlignment="1">
      <alignment horizontal="right" vertical="center"/>
    </xf>
    <xf numFmtId="165" fontId="12" fillId="3" borderId="30" xfId="50" applyNumberFormat="1" applyFont="1" applyFill="1" applyBorder="1" applyAlignment="1">
      <alignment horizontal="right" vertical="center"/>
    </xf>
    <xf numFmtId="165" fontId="12" fillId="3" borderId="32" xfId="50" applyNumberFormat="1" applyFont="1" applyFill="1" applyBorder="1" applyAlignment="1">
      <alignment horizontal="right" vertical="center"/>
    </xf>
    <xf numFmtId="0" fontId="50" fillId="3" borderId="8" xfId="0" quotePrefix="1" applyFont="1" applyFill="1" applyBorder="1" applyAlignment="1">
      <alignment horizontal="center" vertical="center" wrapText="1"/>
    </xf>
    <xf numFmtId="165" fontId="18" fillId="3" borderId="8" xfId="50" applyNumberFormat="1" applyFont="1" applyFill="1" applyBorder="1" applyAlignment="1">
      <alignment horizontal="right" vertical="center"/>
    </xf>
    <xf numFmtId="165" fontId="12" fillId="3" borderId="8" xfId="50" applyNumberFormat="1" applyFont="1" applyFill="1" applyBorder="1" applyAlignment="1">
      <alignment horizontal="right" vertical="center"/>
    </xf>
    <xf numFmtId="49" fontId="50" fillId="3" borderId="36" xfId="0" quotePrefix="1" applyNumberFormat="1" applyFont="1" applyFill="1" applyBorder="1" applyAlignment="1">
      <alignment horizontal="center" vertical="center" wrapText="1"/>
    </xf>
    <xf numFmtId="0" fontId="50" fillId="3" borderId="2" xfId="0" quotePrefix="1" applyFont="1" applyFill="1" applyBorder="1" applyAlignment="1">
      <alignment horizontal="center" vertical="center" wrapText="1"/>
    </xf>
    <xf numFmtId="2" fontId="50" fillId="3" borderId="2" xfId="0" quotePrefix="1" applyNumberFormat="1" applyFont="1" applyFill="1" applyBorder="1" applyAlignment="1">
      <alignment horizontal="center" vertical="center" wrapText="1"/>
    </xf>
    <xf numFmtId="165" fontId="18" fillId="3" borderId="2" xfId="50" applyNumberFormat="1" applyFont="1" applyFill="1" applyBorder="1" applyAlignment="1">
      <alignment horizontal="right" vertical="center"/>
    </xf>
    <xf numFmtId="165" fontId="12" fillId="3" borderId="2" xfId="50" applyNumberFormat="1" applyFont="1" applyFill="1" applyBorder="1" applyAlignment="1">
      <alignment horizontal="right" vertical="center"/>
    </xf>
    <xf numFmtId="165" fontId="8" fillId="3" borderId="2" xfId="0" applyNumberFormat="1" applyFont="1" applyFill="1" applyBorder="1" applyAlignment="1">
      <alignment horizontal="right" vertical="center"/>
    </xf>
    <xf numFmtId="165" fontId="8" fillId="3" borderId="37" xfId="0" applyNumberFormat="1" applyFont="1" applyFill="1" applyBorder="1" applyAlignment="1">
      <alignment horizontal="right" vertical="center"/>
    </xf>
    <xf numFmtId="49" fontId="53" fillId="3" borderId="36" xfId="0" quotePrefix="1" applyNumberFormat="1" applyFont="1" applyFill="1" applyBorder="1" applyAlignment="1">
      <alignment horizontal="center" vertical="center" wrapText="1"/>
    </xf>
    <xf numFmtId="0" fontId="53" fillId="3" borderId="2" xfId="0" quotePrefix="1"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5" xfId="0" applyNumberFormat="1" applyFont="1" applyFill="1" applyBorder="1" applyAlignment="1" applyProtection="1">
      <alignment horizontal="left" vertical="center" wrapText="1"/>
    </xf>
    <xf numFmtId="165" fontId="18" fillId="3" borderId="2" xfId="50" applyNumberFormat="1" applyFont="1" applyFill="1" applyBorder="1" applyAlignment="1">
      <alignment horizontal="center" vertical="center"/>
    </xf>
    <xf numFmtId="1" fontId="53" fillId="3" borderId="2" xfId="0" quotePrefix="1" applyNumberFormat="1" applyFont="1" applyFill="1" applyBorder="1" applyAlignment="1">
      <alignment horizontal="center" vertical="center" wrapText="1"/>
    </xf>
    <xf numFmtId="2" fontId="53" fillId="3" borderId="0" xfId="0" applyNumberFormat="1" applyFont="1" applyFill="1" applyBorder="1" applyAlignment="1">
      <alignment horizontal="left" vertical="center" wrapText="1"/>
    </xf>
    <xf numFmtId="0" fontId="10" fillId="3" borderId="2" xfId="0" applyNumberFormat="1" applyFont="1" applyFill="1" applyBorder="1" applyAlignment="1" applyProtection="1">
      <alignment horizontal="left" vertical="center" wrapText="1"/>
    </xf>
    <xf numFmtId="0" fontId="53" fillId="3" borderId="36" xfId="0" quotePrefix="1" applyFont="1" applyFill="1" applyBorder="1" applyAlignment="1">
      <alignment horizontal="center" vertical="center" wrapText="1"/>
    </xf>
    <xf numFmtId="2" fontId="10" fillId="3" borderId="2" xfId="0" quotePrefix="1" applyNumberFormat="1" applyFont="1" applyFill="1" applyBorder="1" applyAlignment="1">
      <alignment horizontal="center" vertical="center" wrapText="1"/>
    </xf>
    <xf numFmtId="165" fontId="52" fillId="3" borderId="2" xfId="50" applyNumberFormat="1" applyFont="1" applyFill="1" applyBorder="1" applyAlignment="1">
      <alignment horizontal="left" vertical="center" wrapText="1"/>
    </xf>
    <xf numFmtId="0" fontId="50" fillId="3" borderId="36" xfId="0" quotePrefix="1" applyFont="1" applyFill="1" applyBorder="1" applyAlignment="1">
      <alignment horizontal="center" vertical="center" wrapText="1"/>
    </xf>
    <xf numFmtId="2" fontId="13" fillId="3" borderId="2" xfId="0" quotePrefix="1" applyNumberFormat="1" applyFont="1" applyFill="1" applyBorder="1" applyAlignment="1">
      <alignment horizontal="center" vertical="center" wrapText="1"/>
    </xf>
    <xf numFmtId="0" fontId="13" fillId="3" borderId="16" xfId="0" applyFont="1" applyFill="1" applyBorder="1" applyAlignment="1">
      <alignment horizontal="left" vertical="center" wrapText="1"/>
    </xf>
    <xf numFmtId="49" fontId="52" fillId="3" borderId="2" xfId="50" applyNumberFormat="1" applyFont="1" applyFill="1" applyBorder="1" applyAlignment="1">
      <alignment horizontal="left" vertical="center" wrapText="1"/>
    </xf>
    <xf numFmtId="0" fontId="53" fillId="3" borderId="38" xfId="0" quotePrefix="1" applyFont="1" applyFill="1" applyBorder="1" applyAlignment="1">
      <alignment horizontal="center" vertical="center" wrapText="1"/>
    </xf>
    <xf numFmtId="0" fontId="53" fillId="3" borderId="6" xfId="0" quotePrefix="1" applyFont="1" applyFill="1" applyBorder="1" applyAlignment="1">
      <alignment horizontal="center" vertical="center" wrapText="1"/>
    </xf>
    <xf numFmtId="0" fontId="10" fillId="3" borderId="6" xfId="0" applyFont="1" applyFill="1" applyBorder="1" applyAlignment="1">
      <alignment horizontal="left" vertical="center" wrapText="1"/>
    </xf>
    <xf numFmtId="165" fontId="46" fillId="3" borderId="6" xfId="50" applyNumberFormat="1" applyFont="1" applyFill="1" applyBorder="1" applyAlignment="1">
      <alignment horizontal="right" vertical="center"/>
    </xf>
    <xf numFmtId="165" fontId="9" fillId="3" borderId="6" xfId="0" applyNumberFormat="1" applyFont="1" applyFill="1" applyBorder="1" applyAlignment="1">
      <alignment horizontal="right" vertical="center"/>
    </xf>
    <xf numFmtId="165" fontId="9" fillId="3" borderId="40" xfId="0" applyNumberFormat="1" applyFont="1" applyFill="1" applyBorder="1" applyAlignment="1">
      <alignment horizontal="right" vertical="center"/>
    </xf>
    <xf numFmtId="49" fontId="53" fillId="3" borderId="33" xfId="0" quotePrefix="1" applyNumberFormat="1" applyFont="1" applyFill="1" applyBorder="1" applyAlignment="1">
      <alignment horizontal="center" vertical="center" wrapText="1"/>
    </xf>
    <xf numFmtId="0" fontId="53" fillId="3" borderId="8" xfId="0" quotePrefix="1" applyFont="1" applyFill="1" applyBorder="1" applyAlignment="1">
      <alignment horizontal="center" vertical="center" wrapText="1"/>
    </xf>
    <xf numFmtId="0" fontId="10" fillId="3" borderId="41" xfId="0" applyFont="1" applyFill="1" applyBorder="1" applyAlignment="1">
      <alignment horizontal="left" vertical="center" wrapText="1"/>
    </xf>
    <xf numFmtId="165" fontId="46" fillId="3" borderId="8" xfId="50" applyNumberFormat="1" applyFont="1" applyFill="1" applyBorder="1" applyAlignment="1">
      <alignment horizontal="right" vertical="center"/>
    </xf>
    <xf numFmtId="165" fontId="9" fillId="3" borderId="8" xfId="0" applyNumberFormat="1" applyFont="1" applyFill="1" applyBorder="1" applyAlignment="1">
      <alignment horizontal="right" vertical="center"/>
    </xf>
    <xf numFmtId="165" fontId="9" fillId="3" borderId="35" xfId="0" applyNumberFormat="1" applyFont="1" applyFill="1" applyBorder="1" applyAlignment="1">
      <alignment horizontal="right" vertical="center"/>
    </xf>
    <xf numFmtId="49" fontId="61" fillId="3" borderId="36" xfId="0" quotePrefix="1" applyNumberFormat="1" applyFont="1" applyFill="1" applyBorder="1" applyAlignment="1">
      <alignment horizontal="center" vertical="center" wrapText="1"/>
    </xf>
    <xf numFmtId="0" fontId="61" fillId="3" borderId="2" xfId="0" quotePrefix="1" applyFont="1" applyFill="1" applyBorder="1" applyAlignment="1">
      <alignment horizontal="center" vertical="center" wrapText="1"/>
    </xf>
    <xf numFmtId="165" fontId="64" fillId="3" borderId="2" xfId="50" applyNumberFormat="1" applyFont="1" applyFill="1" applyBorder="1" applyAlignment="1">
      <alignment horizontal="center" vertical="center" wrapText="1"/>
    </xf>
    <xf numFmtId="165" fontId="64" fillId="3" borderId="2" xfId="50" applyNumberFormat="1" applyFont="1" applyFill="1" applyBorder="1" applyAlignment="1">
      <alignment horizontal="right" vertical="center"/>
    </xf>
    <xf numFmtId="165" fontId="60" fillId="3" borderId="2" xfId="50" applyNumberFormat="1" applyFont="1" applyFill="1" applyBorder="1" applyAlignment="1">
      <alignment horizontal="right" vertical="center"/>
    </xf>
    <xf numFmtId="165" fontId="59" fillId="3" borderId="2" xfId="0" applyNumberFormat="1" applyFont="1" applyFill="1" applyBorder="1" applyAlignment="1">
      <alignment horizontal="right" vertical="center"/>
    </xf>
    <xf numFmtId="165" fontId="59" fillId="3" borderId="37" xfId="0" applyNumberFormat="1" applyFont="1" applyFill="1" applyBorder="1" applyAlignment="1">
      <alignment horizontal="right" vertical="center"/>
    </xf>
    <xf numFmtId="49" fontId="66" fillId="3" borderId="36" xfId="0" quotePrefix="1" applyNumberFormat="1" applyFont="1" applyFill="1" applyBorder="1" applyAlignment="1">
      <alignment horizontal="center" vertical="center" wrapText="1"/>
    </xf>
    <xf numFmtId="0" fontId="54" fillId="3" borderId="2" xfId="0" quotePrefix="1" applyFont="1" applyFill="1" applyBorder="1" applyAlignment="1">
      <alignment horizontal="center" vertical="center" wrapText="1"/>
    </xf>
    <xf numFmtId="2" fontId="54" fillId="3" borderId="2" xfId="0" applyNumberFormat="1" applyFont="1" applyFill="1" applyBorder="1" applyAlignment="1">
      <alignment horizontal="center" vertical="center" wrapText="1"/>
    </xf>
    <xf numFmtId="0" fontId="53" fillId="3" borderId="16" xfId="0" applyFont="1" applyFill="1" applyBorder="1" applyAlignment="1">
      <alignment horizontal="left" vertical="center" wrapText="1"/>
    </xf>
    <xf numFmtId="0" fontId="50" fillId="3" borderId="16" xfId="0" applyFont="1" applyFill="1" applyBorder="1" applyAlignment="1">
      <alignment horizontal="left" vertical="center" wrapText="1"/>
    </xf>
    <xf numFmtId="165" fontId="10" fillId="3" borderId="2" xfId="50" applyNumberFormat="1" applyFont="1" applyFill="1" applyBorder="1" applyAlignment="1">
      <alignment horizontal="left" vertical="center" wrapText="1"/>
    </xf>
    <xf numFmtId="49" fontId="61" fillId="3" borderId="36" xfId="0" applyNumberFormat="1" applyFont="1" applyFill="1" applyBorder="1" applyAlignment="1">
      <alignment horizontal="center" vertical="center" wrapText="1"/>
    </xf>
    <xf numFmtId="49" fontId="61" fillId="3" borderId="2" xfId="0" quotePrefix="1" applyNumberFormat="1" applyFont="1" applyFill="1" applyBorder="1" applyAlignment="1">
      <alignment horizontal="center" vertical="center" wrapText="1"/>
    </xf>
    <xf numFmtId="165" fontId="65" fillId="3" borderId="2" xfId="50" applyNumberFormat="1" applyFont="1" applyFill="1" applyBorder="1" applyAlignment="1">
      <alignment horizontal="left" vertical="center" wrapText="1"/>
    </xf>
    <xf numFmtId="0" fontId="14" fillId="0" borderId="5" xfId="0" applyFont="1" applyBorder="1" applyAlignment="1"/>
    <xf numFmtId="0" fontId="14" fillId="0" borderId="4" xfId="0" applyFont="1" applyBorder="1" applyAlignment="1">
      <alignment vertical="center" wrapText="1"/>
    </xf>
    <xf numFmtId="0" fontId="14" fillId="0" borderId="3" xfId="0" applyFont="1" applyBorder="1" applyAlignment="1">
      <alignment horizontal="left" vertical="center" wrapText="1"/>
    </xf>
    <xf numFmtId="0" fontId="22" fillId="0" borderId="2" xfId="0" applyFont="1" applyFill="1" applyBorder="1" applyAlignment="1">
      <alignment vertical="center" wrapText="1"/>
    </xf>
    <xf numFmtId="0" fontId="14" fillId="0" borderId="2" xfId="0" applyFont="1" applyBorder="1" applyAlignment="1">
      <alignment vertical="center" wrapText="1"/>
    </xf>
    <xf numFmtId="0" fontId="22" fillId="0" borderId="2" xfId="0" applyFont="1" applyFill="1" applyBorder="1" applyAlignment="1">
      <alignment wrapText="1"/>
    </xf>
    <xf numFmtId="0" fontId="14" fillId="0" borderId="3" xfId="0" applyFont="1" applyBorder="1" applyAlignment="1">
      <alignment vertical="center" wrapText="1"/>
    </xf>
    <xf numFmtId="0" fontId="69"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 xfId="0" applyFont="1" applyBorder="1" applyAlignment="1">
      <alignment horizontal="center" vertical="center"/>
    </xf>
    <xf numFmtId="1" fontId="21" fillId="0" borderId="2" xfId="0" applyNumberFormat="1" applyFont="1" applyFill="1" applyBorder="1" applyAlignment="1">
      <alignment horizontal="center" vertical="center" wrapText="1"/>
    </xf>
    <xf numFmtId="2" fontId="21" fillId="0" borderId="2" xfId="1" applyNumberFormat="1" applyFont="1" applyFill="1" applyBorder="1" applyAlignment="1">
      <alignment horizontal="center" vertical="center" wrapText="1"/>
    </xf>
    <xf numFmtId="2" fontId="21" fillId="0" borderId="2" xfId="0" applyNumberFormat="1" applyFont="1" applyFill="1" applyBorder="1" applyAlignment="1">
      <alignment horizontal="center" vertical="center" wrapText="1"/>
    </xf>
    <xf numFmtId="0" fontId="69" fillId="0" borderId="8" xfId="0" applyFont="1" applyBorder="1" applyAlignment="1">
      <alignment horizontal="center" vertical="center"/>
    </xf>
    <xf numFmtId="0" fontId="21" fillId="0" borderId="8" xfId="0" applyFont="1" applyBorder="1" applyAlignment="1">
      <alignment horizontal="center" vertical="center"/>
    </xf>
    <xf numFmtId="1" fontId="69" fillId="0" borderId="2" xfId="0" applyNumberFormat="1" applyFont="1" applyBorder="1" applyAlignment="1">
      <alignment horizontal="center" vertical="center" wrapText="1"/>
    </xf>
    <xf numFmtId="1" fontId="69" fillId="0" borderId="3" xfId="0" applyNumberFormat="1" applyFont="1" applyBorder="1" applyAlignment="1">
      <alignment horizontal="center" vertical="center" wrapText="1"/>
    </xf>
    <xf numFmtId="1" fontId="21" fillId="0" borderId="2" xfId="0" applyNumberFormat="1" applyFont="1" applyBorder="1" applyAlignment="1">
      <alignment horizontal="center" vertical="center" wrapText="1"/>
    </xf>
    <xf numFmtId="1" fontId="21" fillId="0" borderId="8" xfId="0" applyNumberFormat="1" applyFont="1" applyBorder="1" applyAlignment="1">
      <alignment horizontal="center" vertical="center" wrapText="1"/>
    </xf>
    <xf numFmtId="1" fontId="21" fillId="0" borderId="2" xfId="0" applyNumberFormat="1" applyFont="1" applyBorder="1" applyAlignment="1">
      <alignment horizontal="center" vertical="center"/>
    </xf>
    <xf numFmtId="1" fontId="21" fillId="0" borderId="9" xfId="0" applyNumberFormat="1" applyFont="1" applyBorder="1" applyAlignment="1">
      <alignment horizontal="center" vertical="center" wrapText="1"/>
    </xf>
    <xf numFmtId="1" fontId="21" fillId="0" borderId="1" xfId="0" applyNumberFormat="1" applyFont="1" applyFill="1" applyBorder="1" applyAlignment="1">
      <alignment horizontal="center" vertical="center" wrapText="1"/>
    </xf>
    <xf numFmtId="1" fontId="21" fillId="0" borderId="1" xfId="1" applyNumberFormat="1" applyFont="1" applyFill="1" applyBorder="1" applyAlignment="1">
      <alignment horizontal="center" vertical="center" wrapText="1"/>
    </xf>
    <xf numFmtId="1" fontId="21" fillId="0" borderId="9" xfId="0" applyNumberFormat="1" applyFont="1" applyFill="1" applyBorder="1" applyAlignment="1">
      <alignment horizontal="center" vertical="center" wrapText="1"/>
    </xf>
    <xf numFmtId="1" fontId="69" fillId="0" borderId="8" xfId="0" applyNumberFormat="1" applyFont="1" applyBorder="1" applyAlignment="1">
      <alignment horizontal="center" vertical="center"/>
    </xf>
    <xf numFmtId="1" fontId="21" fillId="0" borderId="8" xfId="0" applyNumberFormat="1" applyFont="1" applyBorder="1" applyAlignment="1">
      <alignment horizontal="center" vertical="center"/>
    </xf>
    <xf numFmtId="0" fontId="10" fillId="0" borderId="3" xfId="0" applyFont="1" applyBorder="1" applyAlignment="1">
      <alignment vertical="center" wrapText="1"/>
    </xf>
    <xf numFmtId="4" fontId="52" fillId="0" borderId="2" xfId="0" applyNumberFormat="1" applyFont="1" applyBorder="1" applyAlignment="1">
      <alignment horizontal="center" wrapText="1"/>
    </xf>
    <xf numFmtId="4" fontId="52" fillId="0" borderId="2" xfId="0" applyNumberFormat="1" applyFont="1" applyBorder="1" applyAlignment="1">
      <alignment horizontal="center"/>
    </xf>
    <xf numFmtId="4" fontId="10" fillId="0" borderId="2" xfId="0" applyNumberFormat="1" applyFont="1" applyBorder="1" applyAlignment="1">
      <alignment horizontal="center"/>
    </xf>
    <xf numFmtId="4" fontId="10" fillId="0" borderId="2" xfId="0" applyNumberFormat="1" applyFont="1" applyBorder="1" applyAlignment="1">
      <alignment horizontal="center" wrapText="1"/>
    </xf>
    <xf numFmtId="4" fontId="19" fillId="0" borderId="2" xfId="0" applyNumberFormat="1" applyFont="1" applyBorder="1" applyAlignment="1">
      <alignment horizontal="center"/>
    </xf>
    <xf numFmtId="4" fontId="10" fillId="0" borderId="2" xfId="1" applyNumberFormat="1" applyFont="1" applyFill="1" applyBorder="1" applyAlignment="1">
      <alignment horizontal="center" wrapText="1"/>
    </xf>
    <xf numFmtId="4" fontId="10" fillId="0" borderId="2" xfId="0" applyNumberFormat="1" applyFont="1" applyFill="1" applyBorder="1" applyAlignment="1">
      <alignment horizontal="center" wrapText="1"/>
    </xf>
    <xf numFmtId="4" fontId="10" fillId="0" borderId="8" xfId="0" applyNumberFormat="1" applyFont="1" applyFill="1" applyBorder="1" applyAlignment="1">
      <alignment horizontal="center" wrapText="1"/>
    </xf>
    <xf numFmtId="0" fontId="10" fillId="0" borderId="2" xfId="0" quotePrefix="1" applyFont="1" applyBorder="1" applyAlignment="1">
      <alignment horizontal="left" vertical="center" wrapText="1"/>
    </xf>
    <xf numFmtId="4" fontId="10" fillId="0" borderId="2" xfId="0" applyNumberFormat="1" applyFont="1" applyFill="1" applyBorder="1" applyAlignment="1">
      <alignment horizontal="center"/>
    </xf>
    <xf numFmtId="4" fontId="10" fillId="4" borderId="2" xfId="0" applyNumberFormat="1" applyFont="1" applyFill="1" applyBorder="1" applyAlignment="1">
      <alignment horizontal="center"/>
    </xf>
    <xf numFmtId="0" fontId="13" fillId="0" borderId="3" xfId="0" applyFont="1" applyFill="1" applyBorder="1"/>
    <xf numFmtId="2" fontId="10" fillId="3" borderId="2" xfId="50" applyNumberFormat="1" applyFont="1" applyFill="1" applyBorder="1" applyAlignment="1">
      <alignment horizontal="right" vertical="center"/>
    </xf>
    <xf numFmtId="2" fontId="52" fillId="3" borderId="2" xfId="50" applyNumberFormat="1" applyFont="1" applyFill="1" applyBorder="1" applyAlignment="1">
      <alignment horizontal="right" vertical="center"/>
    </xf>
    <xf numFmtId="2" fontId="52" fillId="0" borderId="2" xfId="50" applyNumberFormat="1" applyFont="1" applyBorder="1" applyAlignment="1">
      <alignment horizontal="right" vertical="center"/>
    </xf>
    <xf numFmtId="2" fontId="53" fillId="3" borderId="3" xfId="0" quotePrefix="1" applyNumberFormat="1" applyFont="1" applyFill="1" applyBorder="1" applyAlignment="1">
      <alignment horizontal="center" vertical="center" wrapText="1"/>
    </xf>
    <xf numFmtId="2" fontId="10" fillId="3" borderId="3" xfId="0" quotePrefix="1" applyNumberFormat="1" applyFont="1" applyFill="1" applyBorder="1" applyAlignment="1">
      <alignment horizontal="center" vertical="center" wrapText="1"/>
    </xf>
    <xf numFmtId="165" fontId="52" fillId="3" borderId="5" xfId="50" applyNumberFormat="1" applyFont="1" applyFill="1" applyBorder="1" applyAlignment="1">
      <alignment horizontal="left" vertical="center" wrapText="1"/>
    </xf>
    <xf numFmtId="0" fontId="10" fillId="3" borderId="43" xfId="0" applyFont="1" applyFill="1" applyBorder="1" applyAlignment="1">
      <alignment horizontal="left" vertical="center" wrapText="1"/>
    </xf>
    <xf numFmtId="0" fontId="13" fillId="3" borderId="41" xfId="0" applyFont="1" applyFill="1" applyBorder="1" applyAlignment="1">
      <alignment horizontal="left" vertical="center" wrapText="1"/>
    </xf>
    <xf numFmtId="0" fontId="13" fillId="3" borderId="38" xfId="0" quotePrefix="1" applyFont="1" applyFill="1" applyBorder="1" applyAlignment="1">
      <alignment horizontal="center" vertical="center" wrapText="1"/>
    </xf>
    <xf numFmtId="0" fontId="13" fillId="3" borderId="6" xfId="0" quotePrefix="1" applyFont="1" applyFill="1" applyBorder="1" applyAlignment="1">
      <alignment horizontal="center" vertical="center" wrapText="1"/>
    </xf>
    <xf numFmtId="2" fontId="13" fillId="3" borderId="6" xfId="0" quotePrefix="1" applyNumberFormat="1" applyFont="1" applyFill="1" applyBorder="1" applyAlignment="1">
      <alignment horizontal="center" vertical="center" wrapText="1"/>
    </xf>
    <xf numFmtId="0" fontId="13" fillId="3" borderId="39" xfId="0" applyFont="1" applyFill="1" applyBorder="1" applyAlignment="1">
      <alignment horizontal="left" vertical="center" wrapText="1"/>
    </xf>
    <xf numFmtId="2" fontId="50" fillId="3" borderId="6" xfId="0" applyNumberFormat="1" applyFont="1" applyFill="1" applyBorder="1" applyAlignment="1">
      <alignment horizontal="center" vertical="center" wrapText="1"/>
    </xf>
    <xf numFmtId="165" fontId="18" fillId="3" borderId="6" xfId="50" applyNumberFormat="1" applyFont="1" applyFill="1" applyBorder="1" applyAlignment="1">
      <alignment horizontal="right" vertical="center"/>
    </xf>
    <xf numFmtId="165" fontId="12" fillId="3" borderId="6" xfId="50" applyNumberFormat="1" applyFont="1" applyFill="1" applyBorder="1" applyAlignment="1">
      <alignment horizontal="right" vertical="center"/>
    </xf>
    <xf numFmtId="165" fontId="8" fillId="3" borderId="6" xfId="0" applyNumberFormat="1" applyFont="1" applyFill="1" applyBorder="1" applyAlignment="1">
      <alignment horizontal="right" vertical="center"/>
    </xf>
    <xf numFmtId="165" fontId="8" fillId="3" borderId="40" xfId="0" applyNumberFormat="1" applyFont="1" applyFill="1" applyBorder="1" applyAlignment="1">
      <alignment horizontal="right" vertical="center"/>
    </xf>
    <xf numFmtId="49" fontId="10" fillId="3" borderId="33" xfId="0" quotePrefix="1" applyNumberFormat="1" applyFont="1" applyFill="1" applyBorder="1" applyAlignment="1">
      <alignment horizontal="center" vertical="center" wrapText="1"/>
    </xf>
    <xf numFmtId="0" fontId="10" fillId="3" borderId="8" xfId="0" quotePrefix="1" applyFont="1" applyFill="1" applyBorder="1" applyAlignment="1">
      <alignment horizontal="center" vertical="center" wrapText="1"/>
    </xf>
    <xf numFmtId="49" fontId="10" fillId="3" borderId="8" xfId="0" quotePrefix="1" applyNumberFormat="1" applyFont="1" applyFill="1" applyBorder="1" applyAlignment="1">
      <alignment horizontal="center" vertical="center" wrapText="1"/>
    </xf>
    <xf numFmtId="0" fontId="10" fillId="3" borderId="34" xfId="0" applyNumberFormat="1" applyFont="1" applyFill="1" applyBorder="1" applyAlignment="1" applyProtection="1">
      <alignment horizontal="left" vertical="center" wrapText="1"/>
    </xf>
    <xf numFmtId="49" fontId="13" fillId="3" borderId="29" xfId="0" quotePrefix="1" applyNumberFormat="1" applyFont="1" applyFill="1" applyBorder="1" applyAlignment="1">
      <alignment horizontal="center" vertical="center" wrapText="1"/>
    </xf>
    <xf numFmtId="0" fontId="13" fillId="3" borderId="30" xfId="0" quotePrefix="1" applyFont="1" applyFill="1" applyBorder="1" applyAlignment="1">
      <alignment horizontal="center" vertical="center" wrapText="1"/>
    </xf>
    <xf numFmtId="165" fontId="8" fillId="3" borderId="30" xfId="0" applyNumberFormat="1" applyFont="1" applyFill="1" applyBorder="1" applyAlignment="1">
      <alignment horizontal="right" vertical="center"/>
    </xf>
    <xf numFmtId="165" fontId="8" fillId="3" borderId="32" xfId="0" applyNumberFormat="1" applyFont="1" applyFill="1" applyBorder="1" applyAlignment="1">
      <alignment horizontal="right" vertical="center"/>
    </xf>
    <xf numFmtId="49" fontId="50" fillId="3" borderId="33" xfId="0" quotePrefix="1" applyNumberFormat="1" applyFont="1" applyFill="1" applyBorder="1" applyAlignment="1">
      <alignment horizontal="center" vertical="center" wrapText="1"/>
    </xf>
    <xf numFmtId="1" fontId="50" fillId="3" borderId="8" xfId="0" quotePrefix="1" applyNumberFormat="1" applyFont="1" applyFill="1" applyBorder="1" applyAlignment="1">
      <alignment horizontal="center" vertical="center" wrapText="1"/>
    </xf>
    <xf numFmtId="2" fontId="50" fillId="3" borderId="8" xfId="0" applyNumberFormat="1" applyFont="1" applyFill="1" applyBorder="1" applyAlignment="1">
      <alignment horizontal="left" vertical="center" wrapText="1"/>
    </xf>
    <xf numFmtId="0" fontId="10" fillId="3" borderId="34" xfId="0" applyFont="1" applyFill="1" applyBorder="1" applyAlignment="1">
      <alignment horizontal="left" vertical="center" wrapText="1"/>
    </xf>
    <xf numFmtId="165" fontId="18" fillId="3" borderId="8" xfId="50" applyNumberFormat="1" applyFont="1" applyFill="1" applyBorder="1" applyAlignment="1">
      <alignment horizontal="center" vertical="center"/>
    </xf>
    <xf numFmtId="165" fontId="8" fillId="3" borderId="8" xfId="0" applyNumberFormat="1" applyFont="1" applyFill="1" applyBorder="1" applyAlignment="1">
      <alignment horizontal="right" vertical="center"/>
    </xf>
    <xf numFmtId="165" fontId="8" fillId="3" borderId="35" xfId="0" applyNumberFormat="1" applyFont="1" applyFill="1" applyBorder="1" applyAlignment="1">
      <alignment horizontal="right" vertical="center"/>
    </xf>
    <xf numFmtId="49" fontId="50" fillId="3" borderId="29" xfId="0" quotePrefix="1" applyNumberFormat="1" applyFont="1" applyFill="1" applyBorder="1" applyAlignment="1">
      <alignment horizontal="center" vertical="center" wrapText="1"/>
    </xf>
    <xf numFmtId="0" fontId="50" fillId="3" borderId="30" xfId="0" quotePrefix="1" applyFont="1" applyFill="1" applyBorder="1" applyAlignment="1">
      <alignment horizontal="center" vertical="center" wrapText="1"/>
    </xf>
    <xf numFmtId="2" fontId="50" fillId="3" borderId="30" xfId="0" quotePrefix="1" applyNumberFormat="1" applyFont="1" applyFill="1" applyBorder="1" applyAlignment="1">
      <alignment horizontal="center" vertical="center" wrapText="1"/>
    </xf>
    <xf numFmtId="0" fontId="13" fillId="3" borderId="30" xfId="0" applyFont="1" applyFill="1" applyBorder="1" applyAlignment="1">
      <alignment horizontal="left" vertical="center" wrapText="1"/>
    </xf>
    <xf numFmtId="0" fontId="10" fillId="3" borderId="31" xfId="0" applyNumberFormat="1" applyFont="1" applyFill="1" applyBorder="1" applyAlignment="1" applyProtection="1">
      <alignment horizontal="left" vertical="center" wrapText="1"/>
    </xf>
    <xf numFmtId="165" fontId="18" fillId="3" borderId="30" xfId="50" applyNumberFormat="1" applyFont="1" applyFill="1" applyBorder="1" applyAlignment="1">
      <alignment horizontal="center" vertical="center" wrapText="1"/>
    </xf>
    <xf numFmtId="0" fontId="50" fillId="3" borderId="45" xfId="0" quotePrefix="1" applyFont="1" applyFill="1" applyBorder="1" applyAlignment="1">
      <alignment horizontal="center" vertical="center" wrapText="1"/>
    </xf>
    <xf numFmtId="0" fontId="50" fillId="3" borderId="7" xfId="0" quotePrefix="1" applyFont="1" applyFill="1" applyBorder="1" applyAlignment="1">
      <alignment horizontal="center" vertical="center" wrapText="1"/>
    </xf>
    <xf numFmtId="2" fontId="50" fillId="3" borderId="7" xfId="0" quotePrefix="1" applyNumberFormat="1" applyFont="1" applyFill="1" applyBorder="1" applyAlignment="1">
      <alignment horizontal="center" vertical="center" wrapText="1"/>
    </xf>
    <xf numFmtId="0" fontId="13" fillId="3" borderId="45" xfId="0" applyFont="1" applyFill="1" applyBorder="1" applyAlignment="1">
      <alignment horizontal="left" vertical="center" wrapText="1"/>
    </xf>
    <xf numFmtId="0" fontId="10" fillId="3" borderId="46" xfId="0" applyNumberFormat="1" applyFont="1" applyFill="1" applyBorder="1" applyAlignment="1" applyProtection="1">
      <alignment wrapText="1"/>
    </xf>
    <xf numFmtId="165" fontId="18" fillId="3" borderId="7" xfId="50" applyNumberFormat="1" applyFont="1" applyFill="1" applyBorder="1">
      <alignment vertical="top"/>
    </xf>
    <xf numFmtId="165" fontId="18" fillId="3" borderId="7" xfId="50" applyNumberFormat="1" applyFont="1" applyFill="1" applyBorder="1" applyAlignment="1">
      <alignment horizontal="right" vertical="center"/>
    </xf>
    <xf numFmtId="165" fontId="12" fillId="3" borderId="7" xfId="50" applyNumberFormat="1" applyFont="1" applyFill="1" applyBorder="1" applyAlignment="1">
      <alignment horizontal="right" vertical="center"/>
    </xf>
    <xf numFmtId="0" fontId="22" fillId="3" borderId="7" xfId="0" applyFont="1" applyFill="1" applyBorder="1" applyAlignment="1">
      <alignment horizontal="right" vertical="center"/>
    </xf>
    <xf numFmtId="0" fontId="22" fillId="3" borderId="47" xfId="0" applyFont="1" applyFill="1" applyBorder="1" applyAlignment="1">
      <alignment horizontal="right" vertical="center"/>
    </xf>
    <xf numFmtId="49" fontId="53" fillId="3" borderId="45" xfId="0" quotePrefix="1" applyNumberFormat="1" applyFont="1" applyFill="1" applyBorder="1" applyAlignment="1">
      <alignment horizontal="center" vertical="center" wrapText="1"/>
    </xf>
    <xf numFmtId="0" fontId="53" fillId="3" borderId="7" xfId="0" quotePrefix="1" applyFont="1" applyFill="1" applyBorder="1" applyAlignment="1">
      <alignment horizontal="center" vertical="center" wrapText="1"/>
    </xf>
    <xf numFmtId="49" fontId="53" fillId="3" borderId="7" xfId="0" quotePrefix="1" applyNumberFormat="1"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3" borderId="46" xfId="0" applyNumberFormat="1" applyFont="1" applyFill="1" applyBorder="1" applyAlignment="1" applyProtection="1">
      <alignment horizontal="left" vertical="center" wrapText="1"/>
    </xf>
    <xf numFmtId="165" fontId="52" fillId="3" borderId="7" xfId="50" applyNumberFormat="1" applyFont="1" applyFill="1" applyBorder="1" applyAlignment="1">
      <alignment horizontal="center" vertical="center" wrapText="1"/>
    </xf>
    <xf numFmtId="165" fontId="46" fillId="3" borderId="7" xfId="50" applyNumberFormat="1" applyFont="1" applyFill="1" applyBorder="1" applyAlignment="1">
      <alignment horizontal="right" vertical="center"/>
    </xf>
    <xf numFmtId="165" fontId="9" fillId="3" borderId="7" xfId="0" applyNumberFormat="1" applyFont="1" applyFill="1" applyBorder="1" applyAlignment="1">
      <alignment horizontal="right" vertical="center"/>
    </xf>
    <xf numFmtId="165" fontId="9" fillId="3" borderId="47" xfId="0" applyNumberFormat="1" applyFont="1" applyFill="1" applyBorder="1" applyAlignment="1">
      <alignment horizontal="right" vertical="center"/>
    </xf>
    <xf numFmtId="0" fontId="10" fillId="3" borderId="31" xfId="0" applyNumberFormat="1" applyFont="1" applyFill="1" applyBorder="1" applyAlignment="1" applyProtection="1">
      <alignment wrapText="1"/>
    </xf>
    <xf numFmtId="2" fontId="13" fillId="3" borderId="30" xfId="0" quotePrefix="1" applyNumberFormat="1" applyFont="1" applyFill="1" applyBorder="1" applyAlignment="1">
      <alignment horizontal="center" vertical="center" wrapText="1"/>
    </xf>
    <xf numFmtId="49" fontId="52" fillId="3" borderId="30" xfId="50" applyNumberFormat="1" applyFont="1" applyFill="1" applyBorder="1" applyAlignment="1">
      <alignment horizontal="left" vertical="center" wrapText="1"/>
    </xf>
    <xf numFmtId="2" fontId="53" fillId="3" borderId="9" xfId="0" quotePrefix="1" applyNumberFormat="1" applyFont="1" applyFill="1" applyBorder="1" applyAlignment="1">
      <alignment horizontal="center" vertical="center" wrapText="1"/>
    </xf>
    <xf numFmtId="2" fontId="53" fillId="3" borderId="48" xfId="0" quotePrefix="1" applyNumberFormat="1" applyFont="1" applyFill="1" applyBorder="1" applyAlignment="1">
      <alignment horizontal="center" vertical="center" wrapText="1"/>
    </xf>
    <xf numFmtId="0" fontId="10" fillId="3" borderId="44" xfId="0" applyFont="1" applyFill="1" applyBorder="1" applyAlignment="1">
      <alignment horizontal="left" vertical="center" wrapText="1"/>
    </xf>
    <xf numFmtId="0" fontId="10" fillId="3" borderId="6" xfId="0" applyFont="1" applyFill="1" applyBorder="1"/>
    <xf numFmtId="0" fontId="10" fillId="3" borderId="6" xfId="0" applyFont="1" applyFill="1" applyBorder="1" applyAlignment="1">
      <alignment horizontal="center" vertical="center"/>
    </xf>
    <xf numFmtId="0" fontId="10" fillId="3" borderId="29" xfId="0" applyFont="1" applyFill="1" applyBorder="1" applyAlignment="1">
      <alignment horizontal="left" vertical="center" wrapText="1"/>
    </xf>
    <xf numFmtId="1" fontId="53" fillId="3" borderId="3" xfId="0" quotePrefix="1" applyNumberFormat="1" applyFont="1" applyFill="1" applyBorder="1" applyAlignment="1">
      <alignment horizontal="center" vertical="center" wrapText="1"/>
    </xf>
    <xf numFmtId="2" fontId="61" fillId="3" borderId="3" xfId="0" quotePrefix="1" applyNumberFormat="1" applyFont="1" applyFill="1" applyBorder="1" applyAlignment="1">
      <alignment horizontal="center" vertical="center" wrapText="1"/>
    </xf>
    <xf numFmtId="165" fontId="63" fillId="3" borderId="5" xfId="50" applyNumberFormat="1" applyFont="1" applyFill="1" applyBorder="1" applyAlignment="1">
      <alignment horizontal="left" vertical="center" wrapText="1"/>
    </xf>
    <xf numFmtId="0" fontId="62" fillId="3" borderId="2" xfId="0" applyFont="1" applyFill="1" applyBorder="1" applyAlignment="1">
      <alignment horizontal="left" vertical="center" wrapText="1"/>
    </xf>
    <xf numFmtId="0" fontId="50" fillId="3" borderId="3" xfId="0" quotePrefix="1" applyNumberFormat="1" applyFont="1" applyFill="1" applyBorder="1" applyAlignment="1">
      <alignment horizontal="center" vertical="center" wrapText="1"/>
    </xf>
    <xf numFmtId="0" fontId="65" fillId="3" borderId="5" xfId="0" applyFont="1" applyFill="1" applyBorder="1" applyAlignment="1">
      <alignment horizontal="left" vertical="center" wrapText="1"/>
    </xf>
    <xf numFmtId="165" fontId="62" fillId="3" borderId="2" xfId="0" applyNumberFormat="1" applyFont="1" applyFill="1" applyBorder="1" applyAlignment="1">
      <alignment horizontal="right" vertical="center"/>
    </xf>
    <xf numFmtId="165" fontId="62" fillId="3" borderId="37" xfId="0" applyNumberFormat="1" applyFont="1" applyFill="1" applyBorder="1" applyAlignment="1">
      <alignment horizontal="right" vertical="center"/>
    </xf>
    <xf numFmtId="165" fontId="13" fillId="3" borderId="2" xfId="0" applyNumberFormat="1" applyFont="1" applyFill="1" applyBorder="1" applyAlignment="1">
      <alignment horizontal="right" vertical="center"/>
    </xf>
    <xf numFmtId="165" fontId="13" fillId="3" borderId="37" xfId="0" applyNumberFormat="1" applyFont="1" applyFill="1" applyBorder="1" applyAlignment="1">
      <alignment horizontal="right" vertical="center"/>
    </xf>
    <xf numFmtId="0" fontId="70" fillId="0" borderId="1" xfId="0" quotePrefix="1" applyFont="1" applyBorder="1" applyAlignment="1">
      <alignment horizontal="center"/>
    </xf>
    <xf numFmtId="2" fontId="54" fillId="3" borderId="3" xfId="0" quotePrefix="1" applyNumberFormat="1" applyFont="1" applyFill="1" applyBorder="1" applyAlignment="1">
      <alignment horizontal="center" vertical="center" wrapText="1"/>
    </xf>
    <xf numFmtId="49" fontId="66" fillId="3" borderId="38" xfId="0" quotePrefix="1" applyNumberFormat="1" applyFont="1" applyFill="1" applyBorder="1" applyAlignment="1">
      <alignment horizontal="center" vertical="center" wrapText="1"/>
    </xf>
    <xf numFmtId="0" fontId="54" fillId="3" borderId="6" xfId="0" quotePrefix="1" applyFont="1" applyFill="1" applyBorder="1" applyAlignment="1">
      <alignment horizontal="center" vertical="center" wrapText="1"/>
    </xf>
    <xf numFmtId="2" fontId="54" fillId="3" borderId="6" xfId="0" quotePrefix="1" applyNumberFormat="1" applyFont="1" applyFill="1" applyBorder="1" applyAlignment="1">
      <alignment horizontal="center" vertical="center" wrapText="1"/>
    </xf>
    <xf numFmtId="2" fontId="50" fillId="3" borderId="8" xfId="0" quotePrefix="1" applyNumberFormat="1" applyFont="1" applyFill="1" applyBorder="1" applyAlignment="1">
      <alignment horizontal="center" vertical="center" wrapText="1"/>
    </xf>
    <xf numFmtId="2" fontId="10" fillId="3" borderId="8" xfId="0" applyNumberFormat="1" applyFont="1" applyFill="1" applyBorder="1" applyAlignment="1">
      <alignment horizontal="left" vertical="center" wrapText="1"/>
    </xf>
    <xf numFmtId="49" fontId="67" fillId="3" borderId="29" xfId="0" quotePrefix="1" applyNumberFormat="1" applyFont="1" applyFill="1" applyBorder="1" applyAlignment="1">
      <alignment horizontal="center" vertical="center" wrapText="1"/>
    </xf>
    <xf numFmtId="0" fontId="51" fillId="3" borderId="30" xfId="0" quotePrefix="1" applyFont="1" applyFill="1" applyBorder="1" applyAlignment="1">
      <alignment horizontal="center" vertical="center" wrapText="1"/>
    </xf>
    <xf numFmtId="2" fontId="51" fillId="3" borderId="30" xfId="0" quotePrefix="1" applyNumberFormat="1" applyFont="1" applyFill="1" applyBorder="1" applyAlignment="1">
      <alignment horizontal="center" vertical="center" wrapText="1"/>
    </xf>
    <xf numFmtId="2" fontId="10" fillId="3" borderId="30" xfId="0" applyNumberFormat="1" applyFont="1" applyFill="1" applyBorder="1" applyAlignment="1">
      <alignment horizontal="left" vertical="center" wrapText="1"/>
    </xf>
    <xf numFmtId="2" fontId="50" fillId="0" borderId="8" xfId="0" applyNumberFormat="1" applyFont="1" applyBorder="1" applyAlignment="1">
      <alignment horizontal="left" vertical="center" wrapText="1"/>
    </xf>
    <xf numFmtId="0" fontId="22" fillId="0" borderId="3" xfId="0" applyFont="1" applyFill="1" applyBorder="1" applyAlignment="1">
      <alignment vertical="center" wrapText="1"/>
    </xf>
    <xf numFmtId="0" fontId="0" fillId="0" borderId="0" xfId="0" applyFont="1"/>
    <xf numFmtId="0" fontId="0" fillId="0" borderId="0" xfId="0" applyFont="1" applyAlignment="1">
      <alignment horizontal="right"/>
    </xf>
    <xf numFmtId="0" fontId="0" fillId="3" borderId="2" xfId="0" applyFont="1" applyFill="1" applyBorder="1" applyAlignment="1">
      <alignment horizontal="center" vertical="center" wrapText="1"/>
    </xf>
    <xf numFmtId="0" fontId="71" fillId="3" borderId="2" xfId="0" quotePrefix="1" applyFont="1" applyFill="1" applyBorder="1" applyAlignment="1">
      <alignment horizontal="center" vertical="center" wrapText="1"/>
    </xf>
    <xf numFmtId="0" fontId="71" fillId="3" borderId="2" xfId="0" applyFont="1" applyFill="1" applyBorder="1" applyAlignment="1">
      <alignment horizontal="center" vertical="center" wrapText="1"/>
    </xf>
    <xf numFmtId="2" fontId="71" fillId="3" borderId="2" xfId="0" applyNumberFormat="1" applyFont="1" applyFill="1" applyBorder="1" applyAlignment="1">
      <alignment horizontal="center" vertical="center" wrapText="1"/>
    </xf>
    <xf numFmtId="2" fontId="71" fillId="3" borderId="2" xfId="0" quotePrefix="1" applyNumberFormat="1" applyFont="1" applyFill="1" applyBorder="1" applyAlignment="1">
      <alignment vertical="center" wrapText="1"/>
    </xf>
    <xf numFmtId="4" fontId="71" fillId="3" borderId="2" xfId="0" applyNumberFormat="1" applyFont="1" applyFill="1" applyBorder="1" applyAlignment="1">
      <alignment vertical="center" wrapText="1"/>
    </xf>
    <xf numFmtId="49" fontId="0" fillId="3" borderId="2" xfId="0" quotePrefix="1" applyNumberFormat="1"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2" fontId="0" fillId="3" borderId="2" xfId="0" applyNumberFormat="1" applyFont="1" applyFill="1" applyBorder="1" applyAlignment="1">
      <alignment horizontal="center" vertical="center" wrapText="1"/>
    </xf>
    <xf numFmtId="2" fontId="0" fillId="3" borderId="2" xfId="0" quotePrefix="1" applyNumberFormat="1" applyFont="1" applyFill="1" applyBorder="1" applyAlignment="1">
      <alignment vertical="center" wrapText="1"/>
    </xf>
    <xf numFmtId="4" fontId="0" fillId="3" borderId="2" xfId="0" applyNumberFormat="1" applyFont="1" applyFill="1" applyBorder="1" applyAlignment="1">
      <alignment vertical="center" wrapText="1"/>
    </xf>
    <xf numFmtId="0" fontId="0" fillId="3" borderId="0" xfId="0" applyFont="1" applyFill="1"/>
    <xf numFmtId="0" fontId="0" fillId="3" borderId="2" xfId="0" quotePrefix="1" applyFont="1" applyFill="1" applyBorder="1" applyAlignment="1">
      <alignment horizontal="center" vertical="center" wrapText="1"/>
    </xf>
    <xf numFmtId="2" fontId="0" fillId="3" borderId="2" xfId="0" quotePrefix="1" applyNumberFormat="1" applyFont="1" applyFill="1" applyBorder="1" applyAlignment="1">
      <alignment horizontal="center" vertical="center" wrapText="1"/>
    </xf>
    <xf numFmtId="0" fontId="0" fillId="2" borderId="0" xfId="0" applyFont="1" applyFill="1"/>
    <xf numFmtId="0" fontId="71" fillId="0" borderId="0" xfId="0" applyFont="1" applyAlignment="1">
      <alignment horizontal="left"/>
    </xf>
    <xf numFmtId="2" fontId="72" fillId="3" borderId="2" xfId="0" quotePrefix="1" applyNumberFormat="1" applyFont="1" applyFill="1" applyBorder="1" applyAlignment="1">
      <alignment vertical="center" wrapText="1"/>
    </xf>
    <xf numFmtId="0" fontId="24" fillId="3" borderId="2" xfId="0" applyFont="1" applyFill="1" applyBorder="1" applyAlignment="1">
      <alignment vertical="center"/>
    </xf>
    <xf numFmtId="0" fontId="73" fillId="0" borderId="2" xfId="0" applyNumberFormat="1" applyFont="1" applyFill="1" applyBorder="1" applyAlignment="1" applyProtection="1">
      <alignment horizontal="left" vertical="top" wrapText="1"/>
    </xf>
    <xf numFmtId="0" fontId="73" fillId="3" borderId="2" xfId="0" applyNumberFormat="1" applyFont="1" applyFill="1" applyBorder="1" applyAlignment="1" applyProtection="1">
      <alignment horizontal="left" vertical="top" wrapText="1"/>
    </xf>
    <xf numFmtId="4" fontId="24" fillId="3" borderId="2" xfId="0" applyNumberFormat="1" applyFont="1" applyFill="1" applyBorder="1" applyAlignment="1">
      <alignment vertical="center"/>
    </xf>
    <xf numFmtId="4" fontId="72" fillId="3" borderId="2" xfId="0" applyNumberFormat="1" applyFont="1" applyFill="1" applyBorder="1" applyAlignment="1">
      <alignment vertical="center" wrapText="1"/>
    </xf>
    <xf numFmtId="2" fontId="74" fillId="3" borderId="2" xfId="0" quotePrefix="1" applyNumberFormat="1" applyFont="1" applyFill="1" applyBorder="1" applyAlignment="1">
      <alignment vertical="center" wrapText="1"/>
    </xf>
    <xf numFmtId="4" fontId="13" fillId="0" borderId="8" xfId="0" applyNumberFormat="1" applyFont="1" applyFill="1" applyBorder="1" applyAlignment="1">
      <alignment horizontal="center" wrapText="1"/>
    </xf>
    <xf numFmtId="2" fontId="18" fillId="3" borderId="2" xfId="50" applyNumberFormat="1" applyFont="1" applyFill="1" applyBorder="1" applyAlignment="1">
      <alignment horizontal="right" vertical="center"/>
    </xf>
    <xf numFmtId="165" fontId="18" fillId="3" borderId="7" xfId="50" applyNumberFormat="1" applyFont="1" applyFill="1" applyBorder="1" applyAlignment="1">
      <alignment horizontal="center" vertical="center" wrapText="1"/>
    </xf>
    <xf numFmtId="2" fontId="50" fillId="3" borderId="24" xfId="0" applyNumberFormat="1" applyFont="1" applyFill="1" applyBorder="1" applyAlignment="1">
      <alignment horizontal="center" vertical="center" wrapText="1"/>
    </xf>
    <xf numFmtId="2" fontId="50" fillId="3" borderId="49" xfId="0" quotePrefix="1" applyNumberFormat="1" applyFont="1" applyFill="1" applyBorder="1" applyAlignment="1">
      <alignment horizontal="center" vertical="center" wrapText="1"/>
    </xf>
    <xf numFmtId="0" fontId="10" fillId="3" borderId="46" xfId="0" applyFont="1" applyFill="1" applyBorder="1" applyAlignment="1">
      <alignment horizontal="left" vertical="center" wrapText="1"/>
    </xf>
    <xf numFmtId="0" fontId="53" fillId="3" borderId="45" xfId="0" quotePrefix="1" applyFont="1" applyFill="1" applyBorder="1" applyAlignment="1">
      <alignment horizontal="center" vertical="center" wrapText="1"/>
    </xf>
    <xf numFmtId="165" fontId="52" fillId="3" borderId="7" xfId="50" applyNumberFormat="1" applyFont="1" applyFill="1" applyBorder="1" applyAlignment="1">
      <alignment horizontal="right" vertical="center"/>
    </xf>
    <xf numFmtId="49" fontId="13" fillId="3" borderId="17" xfId="0" quotePrefix="1" applyNumberFormat="1" applyFont="1" applyFill="1" applyBorder="1" applyAlignment="1">
      <alignment horizontal="center" vertical="center" wrapText="1"/>
    </xf>
    <xf numFmtId="0" fontId="13" fillId="3" borderId="18" xfId="0" quotePrefix="1" applyFont="1" applyFill="1" applyBorder="1" applyAlignment="1">
      <alignment horizontal="center" vertical="center" wrapText="1"/>
    </xf>
    <xf numFmtId="49" fontId="13" fillId="3" borderId="18" xfId="0" quotePrefix="1" applyNumberFormat="1" applyFont="1" applyFill="1" applyBorder="1" applyAlignment="1">
      <alignment horizontal="center" vertical="center" wrapText="1"/>
    </xf>
    <xf numFmtId="0" fontId="10" fillId="3" borderId="18" xfId="0" applyFont="1" applyFill="1" applyBorder="1" applyAlignment="1">
      <alignment horizontal="left" vertical="center" wrapText="1"/>
    </xf>
    <xf numFmtId="165" fontId="18" fillId="3" borderId="18" xfId="50" applyNumberFormat="1" applyFont="1" applyFill="1" applyBorder="1" applyAlignment="1">
      <alignment horizontal="right" vertical="center"/>
    </xf>
    <xf numFmtId="165" fontId="12" fillId="3" borderId="18" xfId="50" applyNumberFormat="1" applyFont="1" applyFill="1" applyBorder="1" applyAlignment="1">
      <alignment horizontal="right" vertical="center"/>
    </xf>
    <xf numFmtId="165" fontId="8" fillId="3" borderId="18" xfId="0" applyNumberFormat="1" applyFont="1" applyFill="1" applyBorder="1" applyAlignment="1">
      <alignment horizontal="right" vertical="center"/>
    </xf>
    <xf numFmtId="165" fontId="8" fillId="3" borderId="50" xfId="0" applyNumberFormat="1" applyFont="1" applyFill="1" applyBorder="1" applyAlignment="1">
      <alignment horizontal="right" vertical="center"/>
    </xf>
    <xf numFmtId="49" fontId="10" fillId="3" borderId="2" xfId="0" quotePrefix="1" applyNumberFormat="1" applyFont="1" applyFill="1" applyBorder="1" applyAlignment="1">
      <alignment horizontal="center" vertical="center" wrapText="1"/>
    </xf>
    <xf numFmtId="0" fontId="10" fillId="3" borderId="2" xfId="0" quotePrefix="1" applyFont="1" applyFill="1" applyBorder="1" applyAlignment="1">
      <alignment horizontal="center" vertical="center" wrapText="1"/>
    </xf>
    <xf numFmtId="2" fontId="53" fillId="3" borderId="2" xfId="0" applyNumberFormat="1" applyFont="1" applyFill="1" applyBorder="1" applyAlignment="1">
      <alignment horizontal="left" vertical="center" wrapText="1"/>
    </xf>
    <xf numFmtId="2" fontId="53" fillId="3" borderId="6" xfId="0" applyNumberFormat="1" applyFont="1" applyFill="1" applyBorder="1" applyAlignment="1">
      <alignment horizontal="left" vertical="center" wrapText="1"/>
    </xf>
    <xf numFmtId="165" fontId="52" fillId="3" borderId="8" xfId="50" applyNumberFormat="1" applyFont="1" applyFill="1" applyBorder="1" applyAlignment="1">
      <alignment horizontal="right" vertical="center"/>
    </xf>
    <xf numFmtId="165" fontId="18" fillId="3" borderId="7" xfId="50" applyNumberFormat="1" applyFont="1" applyFill="1" applyBorder="1" applyAlignment="1">
      <alignment horizontal="center" vertical="center"/>
    </xf>
    <xf numFmtId="2" fontId="50" fillId="3" borderId="2" xfId="0" applyNumberFormat="1" applyFont="1" applyFill="1" applyBorder="1" applyAlignment="1">
      <alignment horizontal="center" vertical="center" wrapText="1"/>
    </xf>
    <xf numFmtId="165" fontId="52" fillId="3" borderId="2" xfId="50" applyNumberFormat="1" applyFont="1" applyFill="1" applyBorder="1" applyAlignment="1">
      <alignment horizontal="center" vertical="center" wrapText="1"/>
    </xf>
    <xf numFmtId="0" fontId="10" fillId="3" borderId="8" xfId="0" applyFont="1" applyFill="1" applyBorder="1" applyAlignment="1">
      <alignment horizontal="left" vertical="center" wrapText="1"/>
    </xf>
    <xf numFmtId="165" fontId="52" fillId="3" borderId="6" xfId="50" applyNumberFormat="1" applyFont="1" applyFill="1" applyBorder="1" applyAlignment="1">
      <alignment horizontal="right" vertical="center"/>
    </xf>
    <xf numFmtId="0" fontId="13" fillId="3" borderId="2" xfId="0" applyFont="1" applyFill="1" applyBorder="1" applyAlignment="1">
      <alignment horizontal="left" vertical="center" wrapText="1"/>
    </xf>
    <xf numFmtId="0" fontId="53" fillId="3" borderId="39" xfId="0" applyFont="1" applyFill="1" applyBorder="1" applyAlignment="1">
      <alignment horizontal="left" vertical="center" wrapText="1"/>
    </xf>
    <xf numFmtId="0" fontId="61" fillId="3" borderId="39" xfId="0" applyFont="1" applyFill="1" applyBorder="1" applyAlignment="1">
      <alignment horizontal="left" vertical="center" wrapText="1"/>
    </xf>
    <xf numFmtId="0" fontId="1" fillId="3" borderId="2" xfId="0" applyFont="1" applyFill="1" applyBorder="1" applyAlignment="1">
      <alignment vertical="center"/>
    </xf>
    <xf numFmtId="0" fontId="1" fillId="3" borderId="2" xfId="0" applyFont="1" applyFill="1" applyBorder="1" applyAlignment="1">
      <alignment vertical="center" wrapText="1"/>
    </xf>
    <xf numFmtId="4" fontId="1" fillId="3" borderId="2" xfId="0" applyNumberFormat="1" applyFont="1" applyFill="1" applyBorder="1" applyAlignment="1">
      <alignment vertical="center"/>
    </xf>
    <xf numFmtId="0" fontId="76" fillId="3" borderId="2" xfId="0" applyFont="1" applyFill="1" applyBorder="1" applyAlignment="1">
      <alignment vertical="center"/>
    </xf>
    <xf numFmtId="0" fontId="76" fillId="3" borderId="2" xfId="0" applyFont="1" applyFill="1" applyBorder="1" applyAlignment="1">
      <alignment vertical="center" wrapText="1"/>
    </xf>
    <xf numFmtId="4" fontId="76" fillId="3" borderId="2" xfId="0" applyNumberFormat="1" applyFont="1" applyFill="1" applyBorder="1" applyAlignment="1">
      <alignment vertical="center"/>
    </xf>
    <xf numFmtId="0" fontId="1" fillId="0" borderId="2" xfId="0" applyFont="1" applyFill="1" applyBorder="1" applyAlignment="1">
      <alignment vertical="center" wrapText="1"/>
    </xf>
    <xf numFmtId="0" fontId="77" fillId="3" borderId="2" xfId="0" applyFont="1" applyFill="1" applyBorder="1" applyAlignment="1">
      <alignment vertical="center"/>
    </xf>
    <xf numFmtId="0" fontId="77" fillId="3" borderId="2" xfId="0" applyFont="1" applyFill="1" applyBorder="1" applyAlignment="1">
      <alignment vertical="center" wrapText="1"/>
    </xf>
    <xf numFmtId="4" fontId="77" fillId="3" borderId="2" xfId="0" applyNumberFormat="1" applyFont="1" applyFill="1" applyBorder="1" applyAlignment="1">
      <alignment vertical="center"/>
    </xf>
    <xf numFmtId="0" fontId="75" fillId="0" borderId="2" xfId="0" applyFont="1" applyFill="1" applyBorder="1" applyAlignment="1">
      <alignment vertical="center"/>
    </xf>
    <xf numFmtId="0" fontId="75" fillId="0" borderId="2" xfId="0" applyFont="1" applyFill="1" applyBorder="1" applyAlignment="1">
      <alignment vertical="center" wrapText="1"/>
    </xf>
    <xf numFmtId="4" fontId="75" fillId="0" borderId="2" xfId="0" applyNumberFormat="1" applyFont="1" applyFill="1" applyBorder="1" applyAlignment="1">
      <alignment vertical="center"/>
    </xf>
    <xf numFmtId="0" fontId="78" fillId="3" borderId="2" xfId="0" applyFont="1" applyFill="1" applyBorder="1" applyAlignment="1">
      <alignment vertical="center"/>
    </xf>
    <xf numFmtId="0" fontId="78" fillId="3" borderId="2" xfId="0" applyFont="1" applyFill="1" applyBorder="1" applyAlignment="1">
      <alignment vertical="center" wrapText="1"/>
    </xf>
    <xf numFmtId="4" fontId="78" fillId="3" borderId="2" xfId="0" applyNumberFormat="1" applyFont="1" applyFill="1" applyBorder="1" applyAlignment="1">
      <alignment vertical="center"/>
    </xf>
    <xf numFmtId="0" fontId="79" fillId="3" borderId="2" xfId="0" applyFont="1" applyFill="1" applyBorder="1" applyAlignment="1">
      <alignment vertical="center"/>
    </xf>
    <xf numFmtId="0" fontId="79" fillId="3" borderId="2" xfId="0" applyFont="1" applyFill="1" applyBorder="1" applyAlignment="1">
      <alignment vertical="center" wrapText="1"/>
    </xf>
    <xf numFmtId="4" fontId="79" fillId="3" borderId="2" xfId="0" applyNumberFormat="1" applyFont="1" applyFill="1" applyBorder="1" applyAlignment="1">
      <alignment vertical="center"/>
    </xf>
    <xf numFmtId="0" fontId="80" fillId="3" borderId="2" xfId="0" applyFont="1" applyFill="1" applyBorder="1" applyAlignment="1">
      <alignment vertical="center"/>
    </xf>
    <xf numFmtId="0" fontId="80" fillId="3" borderId="2" xfId="0" applyFont="1" applyFill="1" applyBorder="1" applyAlignment="1">
      <alignment vertical="center" wrapText="1"/>
    </xf>
    <xf numFmtId="4" fontId="80" fillId="3" borderId="2" xfId="0" applyNumberFormat="1" applyFont="1" applyFill="1" applyBorder="1" applyAlignment="1">
      <alignment vertical="center"/>
    </xf>
    <xf numFmtId="0" fontId="6"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horizontal="left"/>
    </xf>
    <xf numFmtId="0" fontId="7" fillId="0" borderId="0" xfId="0" applyFont="1" applyAlignment="1">
      <alignment horizontal="left" wrapText="1"/>
    </xf>
    <xf numFmtId="0" fontId="4" fillId="0" borderId="0" xfId="0" applyFont="1" applyAlignment="1">
      <alignment horizontal="center" wrapText="1"/>
    </xf>
    <xf numFmtId="0" fontId="0" fillId="0" borderId="0" xfId="0" applyAlignment="1">
      <alignment horizontal="center"/>
    </xf>
    <xf numFmtId="0" fontId="4" fillId="3" borderId="3" xfId="0" applyFont="1" applyFill="1" applyBorder="1" applyAlignment="1">
      <alignment horizontal="center" vertical="center"/>
    </xf>
    <xf numFmtId="0" fontId="0" fillId="3" borderId="4" xfId="0" applyFill="1" applyBorder="1" applyAlignment="1"/>
    <xf numFmtId="0" fontId="0" fillId="3" borderId="5" xfId="0" applyFill="1" applyBorder="1" applyAlignment="1"/>
    <xf numFmtId="0" fontId="0" fillId="0" borderId="0" xfId="0" applyAlignment="1">
      <alignment horizontal="left" wrapText="1"/>
    </xf>
    <xf numFmtId="0" fontId="0" fillId="3" borderId="2" xfId="0" applyFont="1" applyFill="1" applyBorder="1" applyAlignment="1">
      <alignment horizontal="center" vertical="center" wrapText="1"/>
    </xf>
    <xf numFmtId="0" fontId="0" fillId="0" borderId="0" xfId="0" applyFont="1" applyAlignment="1">
      <alignment horizontal="left"/>
    </xf>
    <xf numFmtId="0" fontId="71" fillId="0" borderId="0" xfId="0" applyFont="1" applyAlignment="1">
      <alignment horizontal="center"/>
    </xf>
    <xf numFmtId="0" fontId="0" fillId="0" borderId="0" xfId="0" applyFont="1" applyAlignment="1">
      <alignment horizontal="center"/>
    </xf>
    <xf numFmtId="4" fontId="10" fillId="0" borderId="0" xfId="0" applyNumberFormat="1" applyFont="1" applyFill="1" applyBorder="1" applyAlignment="1">
      <alignment wrapText="1"/>
    </xf>
    <xf numFmtId="0" fontId="0" fillId="0" borderId="0" xfId="0" applyAlignment="1">
      <alignment wrapText="1"/>
    </xf>
    <xf numFmtId="0" fontId="10" fillId="0" borderId="0" xfId="0" applyFont="1" applyBorder="1" applyAlignment="1">
      <alignment horizontal="left" vertical="top" wrapText="1"/>
    </xf>
    <xf numFmtId="0" fontId="16" fillId="0" borderId="0" xfId="0" applyFont="1" applyAlignment="1">
      <alignment horizontal="center" wrapText="1"/>
    </xf>
    <xf numFmtId="0" fontId="22" fillId="0" borderId="2" xfId="0" applyFont="1" applyBorder="1" applyAlignment="1">
      <alignment horizontal="center" vertical="center" wrapText="1"/>
    </xf>
    <xf numFmtId="0" fontId="14" fillId="0" borderId="2" xfId="0" applyFont="1" applyBorder="1" applyAlignment="1">
      <alignment vertical="center" wrapText="1"/>
    </xf>
    <xf numFmtId="0" fontId="22" fillId="0" borderId="3" xfId="0" applyFont="1" applyBorder="1" applyAlignment="1">
      <alignment horizontal="center" vertical="center" wrapText="1"/>
    </xf>
    <xf numFmtId="0" fontId="14" fillId="0" borderId="3" xfId="0" applyFont="1" applyBorder="1" applyAlignment="1">
      <alignment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xf>
    <xf numFmtId="0" fontId="14" fillId="0" borderId="4" xfId="0" applyFont="1" applyBorder="1" applyAlignment="1">
      <alignment horizont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1" fontId="22" fillId="0" borderId="2" xfId="0" applyNumberFormat="1" applyFont="1" applyFill="1" applyBorder="1" applyAlignment="1">
      <alignment horizontal="center" vertical="center" wrapText="1"/>
    </xf>
    <xf numFmtId="2" fontId="22" fillId="0"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7" fillId="0" borderId="2" xfId="0" applyFont="1" applyBorder="1" applyAlignment="1">
      <alignment horizontal="center" vertical="center" wrapText="1"/>
    </xf>
    <xf numFmtId="0" fontId="10" fillId="0" borderId="0" xfId="0" applyFont="1" applyAlignment="1">
      <alignment horizontal="left"/>
    </xf>
    <xf numFmtId="4" fontId="10" fillId="4" borderId="0" xfId="0" applyNumberFormat="1" applyFont="1" applyFill="1" applyBorder="1" applyAlignment="1">
      <alignment horizontal="left" wrapText="1"/>
    </xf>
    <xf numFmtId="2" fontId="22" fillId="0" borderId="2" xfId="1" applyNumberFormat="1" applyFont="1" applyFill="1" applyBorder="1" applyAlignment="1">
      <alignment horizontal="center" vertical="center" wrapText="1"/>
    </xf>
    <xf numFmtId="0" fontId="22" fillId="0" borderId="0" xfId="0" applyNumberFormat="1" applyFont="1" applyFill="1" applyAlignment="1" applyProtection="1">
      <alignment horizontal="left" vertical="center" wrapText="1"/>
    </xf>
    <xf numFmtId="0" fontId="51" fillId="0" borderId="0" xfId="0" quotePrefix="1" applyFont="1" applyBorder="1" applyAlignment="1">
      <alignment horizontal="center" vertical="center" wrapText="1"/>
    </xf>
    <xf numFmtId="0" fontId="8" fillId="0" borderId="0" xfId="0" applyNumberFormat="1" applyFont="1" applyFill="1" applyBorder="1" applyAlignment="1" applyProtection="1">
      <alignment horizontal="center" vertical="center" wrapText="1"/>
    </xf>
    <xf numFmtId="0" fontId="25" fillId="0" borderId="0" xfId="0" applyNumberFormat="1" applyFont="1" applyFill="1" applyAlignment="1" applyProtection="1">
      <alignment horizontal="center" vertical="center" wrapText="1"/>
    </xf>
    <xf numFmtId="0" fontId="10" fillId="0" borderId="0" xfId="0" applyNumberFormat="1" applyFont="1" applyFill="1" applyAlignment="1" applyProtection="1">
      <alignment horizontal="left" vertical="top"/>
    </xf>
    <xf numFmtId="0" fontId="55" fillId="0" borderId="0" xfId="0" applyNumberFormat="1" applyFont="1" applyFill="1" applyBorder="1" applyAlignment="1" applyProtection="1">
      <alignment horizontal="center" vertical="top" wrapText="1"/>
    </xf>
    <xf numFmtId="0" fontId="8" fillId="0" borderId="0" xfId="0" applyNumberFormat="1" applyFont="1" applyFill="1" applyBorder="1" applyAlignment="1" applyProtection="1">
      <alignment horizontal="center" vertical="top" wrapText="1"/>
    </xf>
    <xf numFmtId="0" fontId="22" fillId="0" borderId="0" xfId="0" applyFont="1" applyAlignment="1">
      <alignment horizontal="left" vertical="center" wrapText="1"/>
    </xf>
    <xf numFmtId="0" fontId="22" fillId="0" borderId="0" xfId="0" applyNumberFormat="1" applyFont="1" applyFill="1" applyBorder="1" applyAlignment="1" applyProtection="1">
      <alignment horizontal="left" vertical="center" wrapText="1"/>
    </xf>
    <xf numFmtId="0" fontId="13" fillId="0" borderId="1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25" fillId="0" borderId="0" xfId="0" applyNumberFormat="1" applyFont="1" applyFill="1" applyAlignment="1" applyProtection="1">
      <alignment horizontal="left" vertical="center" wrapText="1"/>
    </xf>
    <xf numFmtId="0" fontId="13" fillId="0" borderId="17" xfId="0" applyNumberFormat="1" applyFont="1" applyFill="1" applyBorder="1" applyAlignment="1" applyProtection="1">
      <alignment horizontal="center" vertical="center" wrapText="1"/>
    </xf>
    <xf numFmtId="0" fontId="13" fillId="0" borderId="23" xfId="0" applyNumberFormat="1" applyFont="1" applyFill="1" applyBorder="1" applyAlignment="1" applyProtection="1">
      <alignment horizontal="center" vertical="center" wrapText="1"/>
    </xf>
    <xf numFmtId="0" fontId="13" fillId="0" borderId="18" xfId="0" applyNumberFormat="1" applyFont="1" applyFill="1" applyBorder="1" applyAlignment="1" applyProtection="1">
      <alignment horizontal="center" vertical="center" wrapText="1"/>
    </xf>
    <xf numFmtId="0" fontId="13" fillId="0" borderId="24" xfId="0" applyNumberFormat="1" applyFont="1" applyFill="1" applyBorder="1" applyAlignment="1" applyProtection="1">
      <alignment horizontal="center" vertical="center" wrapText="1"/>
    </xf>
    <xf numFmtId="0" fontId="13" fillId="0" borderId="19" xfId="0" applyFont="1" applyBorder="1" applyAlignment="1">
      <alignment horizontal="center" vertical="center" wrapText="1"/>
    </xf>
    <xf numFmtId="0" fontId="13" fillId="0" borderId="25" xfId="0" applyFont="1" applyBorder="1" applyAlignment="1">
      <alignment horizontal="center" vertical="center" wrapText="1"/>
    </xf>
    <xf numFmtId="0" fontId="25" fillId="0" borderId="0" xfId="0" applyNumberFormat="1" applyFont="1" applyFill="1" applyBorder="1" applyAlignment="1" applyProtection="1">
      <alignment horizontal="center" vertical="center" wrapText="1"/>
    </xf>
    <xf numFmtId="0" fontId="22" fillId="0" borderId="0" xfId="0" applyFont="1" applyBorder="1" applyAlignment="1">
      <alignment horizontal="left" vertical="center" wrapText="1"/>
    </xf>
  </cellXfs>
  <cellStyles count="65">
    <cellStyle name="20% - Акцент1 2" xfId="3"/>
    <cellStyle name="20% - Акцент2 2" xfId="4"/>
    <cellStyle name="20% - Акцент3 2" xfId="5"/>
    <cellStyle name="20% - Акцент4 2" xfId="6"/>
    <cellStyle name="20% - Акцент5 2" xfId="7"/>
    <cellStyle name="20% - Акцент6 2" xfId="8"/>
    <cellStyle name="40% - Акцент1 2" xfId="9"/>
    <cellStyle name="40% - Акцент2 2" xfId="10"/>
    <cellStyle name="40% - Акцент3 2" xfId="11"/>
    <cellStyle name="40% - Акцент4 2" xfId="12"/>
    <cellStyle name="40% - Акцент5 2" xfId="13"/>
    <cellStyle name="40% - Акцент6 2" xfId="14"/>
    <cellStyle name="60% - Акцент1 2" xfId="15"/>
    <cellStyle name="60% - Акцент2 2" xfId="16"/>
    <cellStyle name="60% - Акцент3 2" xfId="17"/>
    <cellStyle name="60% - Акцент4 2" xfId="18"/>
    <cellStyle name="60% - Акцент5 2" xfId="19"/>
    <cellStyle name="60% - Акцент6 2" xfId="20"/>
    <cellStyle name="Normal_meresha_07" xfId="21"/>
    <cellStyle name="Акцент1 2" xfId="22"/>
    <cellStyle name="Акцент2 2" xfId="23"/>
    <cellStyle name="Акцент3 2" xfId="24"/>
    <cellStyle name="Акцент4 2" xfId="25"/>
    <cellStyle name="Акцент5 2" xfId="26"/>
    <cellStyle name="Акцент6 2" xfId="27"/>
    <cellStyle name="Ввод  2" xfId="28"/>
    <cellStyle name="Вывод 2" xfId="29"/>
    <cellStyle name="Вычисление 2" xfId="30"/>
    <cellStyle name="Звичайний 10" xfId="31"/>
    <cellStyle name="Звичайний 11" xfId="32"/>
    <cellStyle name="Звичайний 12" xfId="33"/>
    <cellStyle name="Звичайний 13" xfId="34"/>
    <cellStyle name="Звичайний 14" xfId="35"/>
    <cellStyle name="Звичайний 15" xfId="36"/>
    <cellStyle name="Звичайний 16" xfId="37"/>
    <cellStyle name="Звичайний 17" xfId="38"/>
    <cellStyle name="Звичайний 18" xfId="39"/>
    <cellStyle name="Звичайний 19" xfId="40"/>
    <cellStyle name="Звичайний 2" xfId="41"/>
    <cellStyle name="Звичайний 20" xfId="42"/>
    <cellStyle name="Звичайний 3" xfId="43"/>
    <cellStyle name="Звичайний 4" xfId="44"/>
    <cellStyle name="Звичайний 5" xfId="45"/>
    <cellStyle name="Звичайний 6" xfId="46"/>
    <cellStyle name="Звичайний 7" xfId="47"/>
    <cellStyle name="Звичайний 8" xfId="48"/>
    <cellStyle name="Звичайний 9" xfId="49"/>
    <cellStyle name="Звичайний_Додаток _ 3 зм_ни 4575" xfId="50"/>
    <cellStyle name="Итог 2" xfId="51"/>
    <cellStyle name="Контрольная ячейка 2" xfId="52"/>
    <cellStyle name="Название 2" xfId="53"/>
    <cellStyle name="Нейтральный 2" xfId="54"/>
    <cellStyle name="Обычный" xfId="0" builtinId="0"/>
    <cellStyle name="Обычный 2" xfId="55"/>
    <cellStyle name="Обычный 3" xfId="56"/>
    <cellStyle name="Обычный 4" xfId="57"/>
    <cellStyle name="Обычный 5" xfId="2"/>
    <cellStyle name="Плохой 2" xfId="58"/>
    <cellStyle name="Пояснение 2" xfId="59"/>
    <cellStyle name="Примечание 2" xfId="60"/>
    <cellStyle name="Процентный" xfId="1" builtinId="5"/>
    <cellStyle name="Связанная ячейка 2" xfId="61"/>
    <cellStyle name="Стиль 1" xfId="62"/>
    <cellStyle name="Текст предупреждения 2" xfId="63"/>
    <cellStyle name="Хороший 2" xfId="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abSelected="1" workbookViewId="0">
      <selection activeCell="B53" sqref="B53"/>
    </sheetView>
  </sheetViews>
  <sheetFormatPr defaultRowHeight="15" x14ac:dyDescent="0.25"/>
  <cols>
    <col min="1" max="1" width="11.140625" customWidth="1"/>
    <col min="2" max="2" width="38.28515625" customWidth="1"/>
    <col min="3" max="3" width="12.42578125" customWidth="1"/>
    <col min="4" max="4" width="12.28515625" customWidth="1"/>
    <col min="5" max="5" width="11.140625" customWidth="1"/>
    <col min="6" max="6" width="12.85546875" customWidth="1"/>
  </cols>
  <sheetData>
    <row r="1" spans="1:6" x14ac:dyDescent="0.25">
      <c r="C1" s="536" t="s">
        <v>0</v>
      </c>
      <c r="D1" s="536"/>
    </row>
    <row r="2" spans="1:6" ht="27.75" customHeight="1" x14ac:dyDescent="0.25">
      <c r="C2" s="537" t="s">
        <v>399</v>
      </c>
      <c r="D2" s="537"/>
      <c r="E2" s="537"/>
      <c r="F2" s="537"/>
    </row>
    <row r="3" spans="1:6" ht="28.5" customHeight="1" x14ac:dyDescent="0.25">
      <c r="C3" s="537" t="s">
        <v>373</v>
      </c>
      <c r="D3" s="537"/>
      <c r="E3" s="537"/>
      <c r="F3" s="537"/>
    </row>
    <row r="5" spans="1:6" ht="25.5" customHeight="1" x14ac:dyDescent="0.25">
      <c r="A5" s="538" t="s">
        <v>372</v>
      </c>
      <c r="B5" s="539"/>
      <c r="C5" s="539"/>
      <c r="D5" s="539"/>
      <c r="E5" s="539"/>
      <c r="F5" s="539"/>
    </row>
    <row r="6" spans="1:6" ht="18.75" customHeight="1" x14ac:dyDescent="0.25">
      <c r="A6" s="445">
        <v>16518000000</v>
      </c>
      <c r="B6" s="2"/>
      <c r="C6" s="2"/>
      <c r="D6" s="2"/>
      <c r="E6" s="2"/>
      <c r="F6" s="2"/>
    </row>
    <row r="7" spans="1:6" x14ac:dyDescent="0.25">
      <c r="A7" s="3" t="s">
        <v>1</v>
      </c>
      <c r="F7" s="4" t="s">
        <v>2</v>
      </c>
    </row>
    <row r="8" spans="1:6" x14ac:dyDescent="0.25">
      <c r="A8" s="535" t="s">
        <v>3</v>
      </c>
      <c r="B8" s="535" t="s">
        <v>4</v>
      </c>
      <c r="C8" s="535" t="s">
        <v>5</v>
      </c>
      <c r="D8" s="535" t="s">
        <v>6</v>
      </c>
      <c r="E8" s="535" t="s">
        <v>7</v>
      </c>
      <c r="F8" s="535"/>
    </row>
    <row r="9" spans="1:6" x14ac:dyDescent="0.25">
      <c r="A9" s="535"/>
      <c r="B9" s="535"/>
      <c r="C9" s="535"/>
      <c r="D9" s="535"/>
      <c r="E9" s="535" t="s">
        <v>8</v>
      </c>
      <c r="F9" s="534" t="s">
        <v>9</v>
      </c>
    </row>
    <row r="10" spans="1:6" x14ac:dyDescent="0.25">
      <c r="A10" s="535"/>
      <c r="B10" s="535"/>
      <c r="C10" s="535"/>
      <c r="D10" s="535"/>
      <c r="E10" s="535"/>
      <c r="F10" s="535"/>
    </row>
    <row r="11" spans="1:6" x14ac:dyDescent="0.25">
      <c r="A11" s="7">
        <v>1</v>
      </c>
      <c r="B11" s="7">
        <v>2</v>
      </c>
      <c r="C11" s="7">
        <v>3</v>
      </c>
      <c r="D11" s="7">
        <v>4</v>
      </c>
      <c r="E11" s="7">
        <v>5</v>
      </c>
      <c r="F11" s="7">
        <v>6</v>
      </c>
    </row>
    <row r="12" spans="1:6" x14ac:dyDescent="0.25">
      <c r="A12" s="8">
        <v>10000000</v>
      </c>
      <c r="B12" s="9" t="s">
        <v>10</v>
      </c>
      <c r="C12" s="15">
        <f t="shared" ref="C12:C62" si="0">D12+E12</f>
        <v>26636300</v>
      </c>
      <c r="D12" s="15">
        <f>D13+D19+D31+D29</f>
        <v>26636300</v>
      </c>
      <c r="E12" s="15">
        <v>0</v>
      </c>
      <c r="F12" s="15">
        <v>0</v>
      </c>
    </row>
    <row r="13" spans="1:6" ht="25.5" x14ac:dyDescent="0.25">
      <c r="A13" s="8">
        <v>11000000</v>
      </c>
      <c r="B13" s="9" t="s">
        <v>11</v>
      </c>
      <c r="C13" s="15">
        <f t="shared" si="0"/>
        <v>9695000</v>
      </c>
      <c r="D13" s="15">
        <f>D14</f>
        <v>9695000</v>
      </c>
      <c r="E13" s="15">
        <v>0</v>
      </c>
      <c r="F13" s="15">
        <v>0</v>
      </c>
    </row>
    <row r="14" spans="1:6" x14ac:dyDescent="0.25">
      <c r="A14" s="515">
        <v>11010000</v>
      </c>
      <c r="B14" s="516" t="s">
        <v>12</v>
      </c>
      <c r="C14" s="517">
        <f t="shared" si="0"/>
        <v>9695000</v>
      </c>
      <c r="D14" s="517">
        <f>D15+D16+D17+D18</f>
        <v>9695000</v>
      </c>
      <c r="E14" s="517">
        <v>0</v>
      </c>
      <c r="F14" s="517">
        <v>0</v>
      </c>
    </row>
    <row r="15" spans="1:6" ht="60" x14ac:dyDescent="0.25">
      <c r="A15" s="11">
        <v>11010100</v>
      </c>
      <c r="B15" s="12" t="s">
        <v>13</v>
      </c>
      <c r="C15" s="16">
        <f t="shared" si="0"/>
        <v>6806000</v>
      </c>
      <c r="D15" s="16">
        <v>6806000</v>
      </c>
      <c r="E15" s="16">
        <v>0</v>
      </c>
      <c r="F15" s="16">
        <v>0</v>
      </c>
    </row>
    <row r="16" spans="1:6" ht="90" x14ac:dyDescent="0.25">
      <c r="A16" s="11">
        <v>11010200</v>
      </c>
      <c r="B16" s="12" t="s">
        <v>374</v>
      </c>
      <c r="C16" s="16">
        <f t="shared" si="0"/>
        <v>20400</v>
      </c>
      <c r="D16" s="16">
        <v>20400</v>
      </c>
      <c r="E16" s="16">
        <v>0</v>
      </c>
      <c r="F16" s="16"/>
    </row>
    <row r="17" spans="1:6" ht="60" x14ac:dyDescent="0.25">
      <c r="A17" s="11">
        <v>11010400</v>
      </c>
      <c r="B17" s="12" t="s">
        <v>14</v>
      </c>
      <c r="C17" s="16">
        <f t="shared" si="0"/>
        <v>2850000</v>
      </c>
      <c r="D17" s="16">
        <v>2850000</v>
      </c>
      <c r="E17" s="16">
        <v>0</v>
      </c>
      <c r="F17" s="16">
        <v>0</v>
      </c>
    </row>
    <row r="18" spans="1:6" ht="45" x14ac:dyDescent="0.25">
      <c r="A18" s="11">
        <v>11010500</v>
      </c>
      <c r="B18" s="12" t="s">
        <v>15</v>
      </c>
      <c r="C18" s="16">
        <f t="shared" si="0"/>
        <v>18600</v>
      </c>
      <c r="D18" s="16">
        <v>18600</v>
      </c>
      <c r="E18" s="16">
        <v>0</v>
      </c>
      <c r="F18" s="16">
        <v>0</v>
      </c>
    </row>
    <row r="19" spans="1:6" ht="25.5" x14ac:dyDescent="0.25">
      <c r="A19" s="515">
        <v>13000000</v>
      </c>
      <c r="B19" s="516" t="s">
        <v>16</v>
      </c>
      <c r="C19" s="517">
        <f t="shared" si="0"/>
        <v>4553200</v>
      </c>
      <c r="D19" s="517">
        <f>D20+D24</f>
        <v>4553200</v>
      </c>
      <c r="E19" s="517">
        <v>0</v>
      </c>
      <c r="F19" s="517">
        <v>0</v>
      </c>
    </row>
    <row r="20" spans="1:6" x14ac:dyDescent="0.25">
      <c r="A20" s="512">
        <v>13010000</v>
      </c>
      <c r="B20" s="518" t="s">
        <v>17</v>
      </c>
      <c r="C20" s="514">
        <f t="shared" si="0"/>
        <v>1200</v>
      </c>
      <c r="D20" s="514">
        <f>D21+D22+D23</f>
        <v>1200</v>
      </c>
      <c r="E20" s="514">
        <v>0</v>
      </c>
      <c r="F20" s="514">
        <v>0</v>
      </c>
    </row>
    <row r="21" spans="1:6" ht="63" customHeight="1" x14ac:dyDescent="0.25">
      <c r="A21" s="477">
        <v>13010100</v>
      </c>
      <c r="B21" s="478" t="s">
        <v>377</v>
      </c>
      <c r="C21" s="480">
        <f t="shared" si="0"/>
        <v>500</v>
      </c>
      <c r="D21" s="480">
        <v>500</v>
      </c>
      <c r="E21" s="480">
        <v>0</v>
      </c>
      <c r="F21" s="480">
        <v>0</v>
      </c>
    </row>
    <row r="22" spans="1:6" ht="93" customHeight="1" x14ac:dyDescent="0.25">
      <c r="A22" s="477">
        <v>13010200</v>
      </c>
      <c r="B22" s="479" t="s">
        <v>378</v>
      </c>
      <c r="C22" s="480">
        <f t="shared" si="0"/>
        <v>200</v>
      </c>
      <c r="D22" s="480">
        <v>200</v>
      </c>
      <c r="E22" s="480">
        <v>0</v>
      </c>
      <c r="F22" s="480">
        <v>0</v>
      </c>
    </row>
    <row r="23" spans="1:6" ht="45" x14ac:dyDescent="0.25">
      <c r="A23" s="477">
        <v>13020200</v>
      </c>
      <c r="B23" s="479" t="s">
        <v>379</v>
      </c>
      <c r="C23" s="480">
        <f t="shared" si="0"/>
        <v>500</v>
      </c>
      <c r="D23" s="480">
        <v>500</v>
      </c>
      <c r="E23" s="480">
        <v>0</v>
      </c>
      <c r="F23" s="480">
        <v>0</v>
      </c>
    </row>
    <row r="24" spans="1:6" x14ac:dyDescent="0.25">
      <c r="A24" s="8">
        <v>13030000</v>
      </c>
      <c r="B24" s="9" t="s">
        <v>17</v>
      </c>
      <c r="C24" s="15">
        <f>D24</f>
        <v>4552000</v>
      </c>
      <c r="D24" s="15">
        <f>D25+D26+D27+D28</f>
        <v>4552000</v>
      </c>
      <c r="E24" s="15">
        <f>F24</f>
        <v>0</v>
      </c>
      <c r="F24" s="15">
        <f>F25+F26+F27+F28</f>
        <v>0</v>
      </c>
    </row>
    <row r="25" spans="1:6" ht="45" x14ac:dyDescent="0.25">
      <c r="A25" s="477">
        <v>13030100</v>
      </c>
      <c r="B25" s="479" t="s">
        <v>380</v>
      </c>
      <c r="C25" s="480">
        <f>D25+E25</f>
        <v>2000</v>
      </c>
      <c r="D25" s="480">
        <v>2000</v>
      </c>
      <c r="E25" s="480">
        <v>0</v>
      </c>
      <c r="F25" s="480">
        <v>0</v>
      </c>
    </row>
    <row r="26" spans="1:6" ht="30" x14ac:dyDescent="0.25">
      <c r="A26" s="11">
        <v>13030700</v>
      </c>
      <c r="B26" s="12" t="s">
        <v>18</v>
      </c>
      <c r="C26" s="16">
        <f t="shared" si="0"/>
        <v>1270000</v>
      </c>
      <c r="D26" s="16">
        <v>1270000</v>
      </c>
      <c r="E26" s="16">
        <v>0</v>
      </c>
      <c r="F26" s="16">
        <v>0</v>
      </c>
    </row>
    <row r="27" spans="1:6" ht="30" x14ac:dyDescent="0.25">
      <c r="A27" s="11">
        <v>13030800</v>
      </c>
      <c r="B27" s="12" t="s">
        <v>19</v>
      </c>
      <c r="C27" s="16">
        <f t="shared" si="0"/>
        <v>2540000</v>
      </c>
      <c r="D27" s="16">
        <v>2540000</v>
      </c>
      <c r="E27" s="16">
        <v>0</v>
      </c>
      <c r="F27" s="16">
        <v>0</v>
      </c>
    </row>
    <row r="28" spans="1:6" ht="30" x14ac:dyDescent="0.25">
      <c r="A28" s="11">
        <v>13030900</v>
      </c>
      <c r="B28" s="12" t="s">
        <v>20</v>
      </c>
      <c r="C28" s="16">
        <f t="shared" si="0"/>
        <v>740000</v>
      </c>
      <c r="D28" s="16">
        <v>740000</v>
      </c>
      <c r="E28" s="16">
        <v>0</v>
      </c>
      <c r="F28" s="16">
        <v>0</v>
      </c>
    </row>
    <row r="29" spans="1:6" x14ac:dyDescent="0.25">
      <c r="A29" s="8">
        <v>14000000</v>
      </c>
      <c r="B29" s="9" t="s">
        <v>21</v>
      </c>
      <c r="C29" s="15">
        <f t="shared" si="0"/>
        <v>20800</v>
      </c>
      <c r="D29" s="15">
        <f>D30</f>
        <v>20800</v>
      </c>
      <c r="E29" s="15">
        <v>0</v>
      </c>
      <c r="F29" s="15">
        <v>0</v>
      </c>
    </row>
    <row r="30" spans="1:6" ht="45" x14ac:dyDescent="0.25">
      <c r="A30" s="519">
        <v>14040000</v>
      </c>
      <c r="B30" s="520" t="s">
        <v>22</v>
      </c>
      <c r="C30" s="521">
        <f t="shared" si="0"/>
        <v>20800</v>
      </c>
      <c r="D30" s="521">
        <v>20800</v>
      </c>
      <c r="E30" s="521">
        <v>0</v>
      </c>
      <c r="F30" s="521">
        <v>0</v>
      </c>
    </row>
    <row r="31" spans="1:6" x14ac:dyDescent="0.25">
      <c r="A31" s="515">
        <v>18000000</v>
      </c>
      <c r="B31" s="516" t="s">
        <v>23</v>
      </c>
      <c r="C31" s="517">
        <f t="shared" si="0"/>
        <v>12367300</v>
      </c>
      <c r="D31" s="517">
        <f>D32+D41</f>
        <v>12367300</v>
      </c>
      <c r="E31" s="517">
        <v>0</v>
      </c>
      <c r="F31" s="517">
        <v>0</v>
      </c>
    </row>
    <row r="32" spans="1:6" x14ac:dyDescent="0.25">
      <c r="A32" s="8">
        <v>18010000</v>
      </c>
      <c r="B32" s="9" t="s">
        <v>24</v>
      </c>
      <c r="C32" s="15">
        <f t="shared" si="0"/>
        <v>9471300</v>
      </c>
      <c r="D32" s="15">
        <f>D33+D34+D35+D36+D37+D38+D39+D40</f>
        <v>9471300</v>
      </c>
      <c r="E32" s="15">
        <v>0</v>
      </c>
      <c r="F32" s="15">
        <v>0</v>
      </c>
    </row>
    <row r="33" spans="1:6" ht="75" x14ac:dyDescent="0.25">
      <c r="A33" s="11">
        <v>18010100</v>
      </c>
      <c r="B33" s="12" t="s">
        <v>25</v>
      </c>
      <c r="C33" s="16">
        <f t="shared" si="0"/>
        <v>117000</v>
      </c>
      <c r="D33" s="16">
        <v>117000</v>
      </c>
      <c r="E33" s="16">
        <v>0</v>
      </c>
      <c r="F33" s="16">
        <v>0</v>
      </c>
    </row>
    <row r="34" spans="1:6" ht="60" x14ac:dyDescent="0.25">
      <c r="A34" s="11">
        <v>18010200</v>
      </c>
      <c r="B34" s="12" t="s">
        <v>375</v>
      </c>
      <c r="C34" s="16">
        <f t="shared" si="0"/>
        <v>1500</v>
      </c>
      <c r="D34" s="16">
        <v>1500</v>
      </c>
      <c r="E34" s="16">
        <v>0</v>
      </c>
      <c r="F34" s="16">
        <v>0</v>
      </c>
    </row>
    <row r="35" spans="1:6" ht="60" x14ac:dyDescent="0.25">
      <c r="A35" s="11">
        <v>18010300</v>
      </c>
      <c r="B35" s="12" t="s">
        <v>376</v>
      </c>
      <c r="C35" s="16">
        <f t="shared" si="0"/>
        <v>12400</v>
      </c>
      <c r="D35" s="16">
        <v>12400</v>
      </c>
      <c r="E35" s="16">
        <v>0</v>
      </c>
      <c r="F35" s="16">
        <v>0</v>
      </c>
    </row>
    <row r="36" spans="1:6" ht="75" x14ac:dyDescent="0.25">
      <c r="A36" s="11">
        <v>18010400</v>
      </c>
      <c r="B36" s="12" t="s">
        <v>26</v>
      </c>
      <c r="C36" s="16">
        <f t="shared" si="0"/>
        <v>550400</v>
      </c>
      <c r="D36" s="16">
        <v>550400</v>
      </c>
      <c r="E36" s="16">
        <v>0</v>
      </c>
      <c r="F36" s="16">
        <v>0</v>
      </c>
    </row>
    <row r="37" spans="1:6" x14ac:dyDescent="0.25">
      <c r="A37" s="11">
        <v>18010500</v>
      </c>
      <c r="B37" s="12" t="s">
        <v>27</v>
      </c>
      <c r="C37" s="16">
        <f t="shared" si="0"/>
        <v>550000</v>
      </c>
      <c r="D37" s="16">
        <v>550000</v>
      </c>
      <c r="E37" s="16">
        <v>0</v>
      </c>
      <c r="F37" s="16">
        <v>0</v>
      </c>
    </row>
    <row r="38" spans="1:6" x14ac:dyDescent="0.25">
      <c r="A38" s="11">
        <v>18010600</v>
      </c>
      <c r="B38" s="12" t="s">
        <v>28</v>
      </c>
      <c r="C38" s="16">
        <f t="shared" si="0"/>
        <v>7500000</v>
      </c>
      <c r="D38" s="16">
        <v>7500000</v>
      </c>
      <c r="E38" s="16">
        <v>0</v>
      </c>
      <c r="F38" s="16">
        <v>0</v>
      </c>
    </row>
    <row r="39" spans="1:6" x14ac:dyDescent="0.25">
      <c r="A39" s="11">
        <v>18010700</v>
      </c>
      <c r="B39" s="12" t="s">
        <v>29</v>
      </c>
      <c r="C39" s="16">
        <f t="shared" si="0"/>
        <v>540000</v>
      </c>
      <c r="D39" s="16">
        <v>540000</v>
      </c>
      <c r="E39" s="16">
        <v>0</v>
      </c>
      <c r="F39" s="16">
        <v>0</v>
      </c>
    </row>
    <row r="40" spans="1:6" x14ac:dyDescent="0.25">
      <c r="A40" s="11">
        <v>18010900</v>
      </c>
      <c r="B40" s="12" t="s">
        <v>30</v>
      </c>
      <c r="C40" s="16">
        <f t="shared" si="0"/>
        <v>200000</v>
      </c>
      <c r="D40" s="16">
        <v>200000</v>
      </c>
      <c r="E40" s="16">
        <v>0</v>
      </c>
      <c r="F40" s="16">
        <v>0</v>
      </c>
    </row>
    <row r="41" spans="1:6" x14ac:dyDescent="0.25">
      <c r="A41" s="522">
        <v>18050000</v>
      </c>
      <c r="B41" s="523" t="s">
        <v>31</v>
      </c>
      <c r="C41" s="524">
        <f t="shared" si="0"/>
        <v>2896000</v>
      </c>
      <c r="D41" s="524">
        <f>D42+D43+D44</f>
        <v>2896000</v>
      </c>
      <c r="E41" s="524">
        <v>0</v>
      </c>
      <c r="F41" s="524">
        <v>0</v>
      </c>
    </row>
    <row r="42" spans="1:6" x14ac:dyDescent="0.25">
      <c r="A42" s="11">
        <v>18050300</v>
      </c>
      <c r="B42" s="12" t="s">
        <v>32</v>
      </c>
      <c r="C42" s="16">
        <f t="shared" si="0"/>
        <v>96000</v>
      </c>
      <c r="D42" s="16">
        <v>96000</v>
      </c>
      <c r="E42" s="16">
        <v>0</v>
      </c>
      <c r="F42" s="16">
        <v>0</v>
      </c>
    </row>
    <row r="43" spans="1:6" x14ac:dyDescent="0.25">
      <c r="A43" s="11">
        <v>18050400</v>
      </c>
      <c r="B43" s="12" t="s">
        <v>33</v>
      </c>
      <c r="C43" s="16">
        <f t="shared" si="0"/>
        <v>670000</v>
      </c>
      <c r="D43" s="16">
        <v>670000</v>
      </c>
      <c r="E43" s="16">
        <v>0</v>
      </c>
      <c r="F43" s="16">
        <v>0</v>
      </c>
    </row>
    <row r="44" spans="1:6" ht="105" x14ac:dyDescent="0.25">
      <c r="A44" s="11">
        <v>18050500</v>
      </c>
      <c r="B44" s="12" t="s">
        <v>34</v>
      </c>
      <c r="C44" s="16">
        <f t="shared" si="0"/>
        <v>2130000</v>
      </c>
      <c r="D44" s="16">
        <v>2130000</v>
      </c>
      <c r="E44" s="16">
        <v>0</v>
      </c>
      <c r="F44" s="16">
        <v>0</v>
      </c>
    </row>
    <row r="45" spans="1:6" x14ac:dyDescent="0.25">
      <c r="A45" s="515">
        <v>20000000</v>
      </c>
      <c r="B45" s="516" t="s">
        <v>35</v>
      </c>
      <c r="C45" s="517">
        <f t="shared" si="0"/>
        <v>69400</v>
      </c>
      <c r="D45" s="517">
        <f>D46+D54</f>
        <v>69400</v>
      </c>
      <c r="E45" s="517">
        <v>0</v>
      </c>
      <c r="F45" s="517">
        <v>0</v>
      </c>
    </row>
    <row r="46" spans="1:6" ht="25.5" x14ac:dyDescent="0.25">
      <c r="A46" s="8">
        <v>22000000</v>
      </c>
      <c r="B46" s="9" t="s">
        <v>36</v>
      </c>
      <c r="C46" s="15">
        <f t="shared" si="0"/>
        <v>46900</v>
      </c>
      <c r="D46" s="15">
        <f>D47+D50+D52</f>
        <v>46900</v>
      </c>
      <c r="E46" s="15">
        <v>0</v>
      </c>
      <c r="F46" s="15">
        <v>0</v>
      </c>
    </row>
    <row r="47" spans="1:6" x14ac:dyDescent="0.25">
      <c r="A47" s="525">
        <v>22010000</v>
      </c>
      <c r="B47" s="526" t="s">
        <v>37</v>
      </c>
      <c r="C47" s="527">
        <f t="shared" si="0"/>
        <v>16800</v>
      </c>
      <c r="D47" s="527">
        <f>D48+D49</f>
        <v>16800</v>
      </c>
      <c r="E47" s="527">
        <v>0</v>
      </c>
      <c r="F47" s="527">
        <v>0</v>
      </c>
    </row>
    <row r="48" spans="1:6" ht="30" x14ac:dyDescent="0.25">
      <c r="A48" s="11">
        <v>22012500</v>
      </c>
      <c r="B48" s="12" t="s">
        <v>38</v>
      </c>
      <c r="C48" s="16">
        <f t="shared" si="0"/>
        <v>1400</v>
      </c>
      <c r="D48" s="16">
        <v>1400</v>
      </c>
      <c r="E48" s="16">
        <v>0</v>
      </c>
      <c r="F48" s="16">
        <v>0</v>
      </c>
    </row>
    <row r="49" spans="1:6" ht="45" x14ac:dyDescent="0.25">
      <c r="A49" s="11">
        <v>22012600</v>
      </c>
      <c r="B49" s="12" t="s">
        <v>39</v>
      </c>
      <c r="C49" s="16">
        <f t="shared" si="0"/>
        <v>15400</v>
      </c>
      <c r="D49" s="16">
        <v>15400</v>
      </c>
      <c r="E49" s="16">
        <v>0</v>
      </c>
      <c r="F49" s="16">
        <v>0</v>
      </c>
    </row>
    <row r="50" spans="1:6" ht="38.25" x14ac:dyDescent="0.25">
      <c r="A50" s="8">
        <v>22080000</v>
      </c>
      <c r="B50" s="9" t="s">
        <v>40</v>
      </c>
      <c r="C50" s="15">
        <f t="shared" si="0"/>
        <v>30000</v>
      </c>
      <c r="D50" s="15">
        <f>D51</f>
        <v>30000</v>
      </c>
      <c r="E50" s="15">
        <v>0</v>
      </c>
      <c r="F50" s="15">
        <v>0</v>
      </c>
    </row>
    <row r="51" spans="1:6" ht="60" x14ac:dyDescent="0.25">
      <c r="A51" s="528">
        <v>22080400</v>
      </c>
      <c r="B51" s="529" t="s">
        <v>41</v>
      </c>
      <c r="C51" s="530">
        <f t="shared" si="0"/>
        <v>30000</v>
      </c>
      <c r="D51" s="530">
        <v>30000</v>
      </c>
      <c r="E51" s="530">
        <v>0</v>
      </c>
      <c r="F51" s="530">
        <v>0</v>
      </c>
    </row>
    <row r="52" spans="1:6" x14ac:dyDescent="0.25">
      <c r="A52" s="531">
        <v>22090000</v>
      </c>
      <c r="B52" s="532" t="s">
        <v>42</v>
      </c>
      <c r="C52" s="533">
        <f t="shared" si="0"/>
        <v>100</v>
      </c>
      <c r="D52" s="533">
        <f>D53</f>
        <v>100</v>
      </c>
      <c r="E52" s="533">
        <v>0</v>
      </c>
      <c r="F52" s="533">
        <v>0</v>
      </c>
    </row>
    <row r="53" spans="1:6" ht="75" x14ac:dyDescent="0.25">
      <c r="A53" s="11">
        <v>22090100</v>
      </c>
      <c r="B53" s="12" t="s">
        <v>43</v>
      </c>
      <c r="C53" s="16">
        <f t="shared" si="0"/>
        <v>100</v>
      </c>
      <c r="D53" s="16">
        <v>100</v>
      </c>
      <c r="E53" s="16">
        <v>0</v>
      </c>
      <c r="F53" s="16">
        <v>0</v>
      </c>
    </row>
    <row r="54" spans="1:6" x14ac:dyDescent="0.25">
      <c r="A54" s="515">
        <v>24000000</v>
      </c>
      <c r="B54" s="516" t="s">
        <v>44</v>
      </c>
      <c r="C54" s="517">
        <f t="shared" si="0"/>
        <v>22500</v>
      </c>
      <c r="D54" s="517">
        <f>D55</f>
        <v>22500</v>
      </c>
      <c r="E54" s="517">
        <v>0</v>
      </c>
      <c r="F54" s="517">
        <v>0</v>
      </c>
    </row>
    <row r="55" spans="1:6" x14ac:dyDescent="0.25">
      <c r="A55" s="8">
        <v>24060000</v>
      </c>
      <c r="B55" s="9" t="s">
        <v>45</v>
      </c>
      <c r="C55" s="15">
        <f t="shared" si="0"/>
        <v>22500</v>
      </c>
      <c r="D55" s="15">
        <f>D56+D57</f>
        <v>22500</v>
      </c>
      <c r="E55" s="15">
        <v>0</v>
      </c>
      <c r="F55" s="15">
        <v>0</v>
      </c>
    </row>
    <row r="56" spans="1:6" ht="119.25" customHeight="1" x14ac:dyDescent="0.25">
      <c r="A56" s="11">
        <v>24062200</v>
      </c>
      <c r="B56" s="12" t="s">
        <v>46</v>
      </c>
      <c r="C56" s="16">
        <f t="shared" si="0"/>
        <v>20000</v>
      </c>
      <c r="D56" s="16">
        <v>20000</v>
      </c>
      <c r="E56" s="16">
        <v>0</v>
      </c>
      <c r="F56" s="16">
        <v>0</v>
      </c>
    </row>
    <row r="57" spans="1:6" ht="21.75" customHeight="1" x14ac:dyDescent="0.25">
      <c r="A57" s="11">
        <v>24060300</v>
      </c>
      <c r="B57" s="12" t="s">
        <v>45</v>
      </c>
      <c r="C57" s="16">
        <f t="shared" si="0"/>
        <v>2500</v>
      </c>
      <c r="D57" s="16">
        <v>2500</v>
      </c>
      <c r="E57" s="16">
        <v>0</v>
      </c>
      <c r="F57" s="16">
        <v>0</v>
      </c>
    </row>
    <row r="58" spans="1:6" ht="25.5" x14ac:dyDescent="0.25">
      <c r="A58" s="8"/>
      <c r="B58" s="9" t="s">
        <v>47</v>
      </c>
      <c r="C58" s="15">
        <f t="shared" si="0"/>
        <v>26705700</v>
      </c>
      <c r="D58" s="15">
        <f>D12+D45</f>
        <v>26705700</v>
      </c>
      <c r="E58" s="15">
        <v>0</v>
      </c>
      <c r="F58" s="15">
        <v>0</v>
      </c>
    </row>
    <row r="59" spans="1:6" x14ac:dyDescent="0.25">
      <c r="A59" s="512">
        <v>40000000</v>
      </c>
      <c r="B59" s="513" t="s">
        <v>48</v>
      </c>
      <c r="C59" s="514">
        <f t="shared" si="0"/>
        <v>10533400</v>
      </c>
      <c r="D59" s="514">
        <f>D60</f>
        <v>10533400</v>
      </c>
      <c r="E59" s="514">
        <f>F59</f>
        <v>0</v>
      </c>
      <c r="F59" s="514">
        <v>0</v>
      </c>
    </row>
    <row r="60" spans="1:6" x14ac:dyDescent="0.25">
      <c r="A60" s="512">
        <v>41000000</v>
      </c>
      <c r="B60" s="513" t="s">
        <v>49</v>
      </c>
      <c r="C60" s="514">
        <f t="shared" si="0"/>
        <v>10533400</v>
      </c>
      <c r="D60" s="514">
        <f>D61</f>
        <v>10533400</v>
      </c>
      <c r="E60" s="514">
        <f>F60</f>
        <v>0</v>
      </c>
      <c r="F60" s="514">
        <v>0</v>
      </c>
    </row>
    <row r="61" spans="1:6" ht="25.5" x14ac:dyDescent="0.25">
      <c r="A61" s="512">
        <v>41030000</v>
      </c>
      <c r="B61" s="513" t="s">
        <v>50</v>
      </c>
      <c r="C61" s="514">
        <f t="shared" si="0"/>
        <v>10533400</v>
      </c>
      <c r="D61" s="514">
        <f>D62</f>
        <v>10533400</v>
      </c>
      <c r="E61" s="514">
        <v>0</v>
      </c>
      <c r="F61" s="514">
        <v>0</v>
      </c>
    </row>
    <row r="62" spans="1:6" ht="30" x14ac:dyDescent="0.25">
      <c r="A62" s="11">
        <v>41033900</v>
      </c>
      <c r="B62" s="12" t="s">
        <v>51</v>
      </c>
      <c r="C62" s="16">
        <f t="shared" si="0"/>
        <v>10533400</v>
      </c>
      <c r="D62" s="16">
        <v>10533400</v>
      </c>
      <c r="E62" s="16">
        <v>0</v>
      </c>
      <c r="F62" s="16">
        <v>0</v>
      </c>
    </row>
    <row r="63" spans="1:6" x14ac:dyDescent="0.25">
      <c r="A63" s="14" t="s">
        <v>52</v>
      </c>
      <c r="B63" s="9" t="s">
        <v>53</v>
      </c>
      <c r="C63" s="15">
        <f>D63</f>
        <v>37239100</v>
      </c>
      <c r="D63" s="15">
        <f>D58+D59</f>
        <v>37239100</v>
      </c>
      <c r="E63" s="15">
        <f>F633</f>
        <v>0</v>
      </c>
      <c r="F63" s="15">
        <f>F59+F58</f>
        <v>0</v>
      </c>
    </row>
    <row r="64" spans="1:6" x14ac:dyDescent="0.25">
      <c r="A64" s="6"/>
      <c r="B64" s="6"/>
      <c r="C64" s="6"/>
      <c r="D64" s="6"/>
      <c r="E64" s="6"/>
      <c r="F64" s="6"/>
    </row>
    <row r="65" spans="2:5" x14ac:dyDescent="0.25">
      <c r="B65" s="5" t="s">
        <v>54</v>
      </c>
      <c r="E65" s="5" t="s">
        <v>55</v>
      </c>
    </row>
  </sheetData>
  <mergeCells count="11">
    <mergeCell ref="F9:F10"/>
    <mergeCell ref="C1:D1"/>
    <mergeCell ref="C2:F2"/>
    <mergeCell ref="C3:F3"/>
    <mergeCell ref="A5:F5"/>
    <mergeCell ref="A8:A10"/>
    <mergeCell ref="B8:B10"/>
    <mergeCell ref="C8:C10"/>
    <mergeCell ref="D8:D10"/>
    <mergeCell ref="E8:F8"/>
    <mergeCell ref="E9:E10"/>
  </mergeCells>
  <pageMargins left="0" right="0" top="0" bottom="0" header="0" footer="0"/>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3" workbookViewId="0">
      <selection activeCell="I20" sqref="I20"/>
    </sheetView>
  </sheetViews>
  <sheetFormatPr defaultRowHeight="15" x14ac:dyDescent="0.25"/>
  <cols>
    <col min="1" max="1" width="12.5703125" customWidth="1"/>
    <col min="2" max="2" width="41" customWidth="1"/>
    <col min="3" max="3" width="14.7109375" customWidth="1"/>
    <col min="4" max="6" width="14.140625" customWidth="1"/>
  </cols>
  <sheetData>
    <row r="1" spans="1:6" x14ac:dyDescent="0.25">
      <c r="C1" s="536" t="s">
        <v>56</v>
      </c>
      <c r="D1" s="536"/>
    </row>
    <row r="2" spans="1:6" ht="28.5" customHeight="1" x14ac:dyDescent="0.25">
      <c r="C2" s="543" t="s">
        <v>400</v>
      </c>
      <c r="D2" s="543"/>
      <c r="E2" s="543"/>
      <c r="F2" s="543"/>
    </row>
    <row r="3" spans="1:6" ht="48.75" customHeight="1" x14ac:dyDescent="0.25">
      <c r="A3">
        <v>16518000000</v>
      </c>
      <c r="C3" s="543" t="s">
        <v>382</v>
      </c>
      <c r="D3" s="543"/>
      <c r="E3" s="543"/>
      <c r="F3" s="543"/>
    </row>
    <row r="4" spans="1:6" x14ac:dyDescent="0.25">
      <c r="A4" t="s">
        <v>57</v>
      </c>
    </row>
    <row r="5" spans="1:6" ht="33" customHeight="1" x14ac:dyDescent="0.25">
      <c r="A5" s="538" t="s">
        <v>381</v>
      </c>
      <c r="B5" s="539"/>
      <c r="C5" s="539"/>
      <c r="D5" s="539"/>
      <c r="E5" s="539"/>
      <c r="F5" s="539"/>
    </row>
    <row r="6" spans="1:6" x14ac:dyDescent="0.25">
      <c r="F6" s="4" t="s">
        <v>2</v>
      </c>
    </row>
    <row r="7" spans="1:6" x14ac:dyDescent="0.25">
      <c r="A7" s="535" t="s">
        <v>3</v>
      </c>
      <c r="B7" s="535" t="s">
        <v>58</v>
      </c>
      <c r="C7" s="535" t="s">
        <v>5</v>
      </c>
      <c r="D7" s="535" t="s">
        <v>6</v>
      </c>
      <c r="E7" s="535" t="s">
        <v>7</v>
      </c>
      <c r="F7" s="535"/>
    </row>
    <row r="8" spans="1:6" x14ac:dyDescent="0.25">
      <c r="A8" s="535"/>
      <c r="B8" s="535"/>
      <c r="C8" s="535"/>
      <c r="D8" s="535"/>
      <c r="E8" s="535" t="s">
        <v>8</v>
      </c>
      <c r="F8" s="535" t="s">
        <v>9</v>
      </c>
    </row>
    <row r="9" spans="1:6" x14ac:dyDescent="0.25">
      <c r="A9" s="535"/>
      <c r="B9" s="535"/>
      <c r="C9" s="535"/>
      <c r="D9" s="535"/>
      <c r="E9" s="535"/>
      <c r="F9" s="535"/>
    </row>
    <row r="10" spans="1:6" x14ac:dyDescent="0.25">
      <c r="A10" s="7">
        <v>1</v>
      </c>
      <c r="B10" s="7">
        <v>2</v>
      </c>
      <c r="C10" s="7">
        <v>3</v>
      </c>
      <c r="D10" s="7">
        <v>4</v>
      </c>
      <c r="E10" s="7">
        <v>5</v>
      </c>
      <c r="F10" s="7">
        <v>6</v>
      </c>
    </row>
    <row r="11" spans="1:6" x14ac:dyDescent="0.25">
      <c r="A11" s="540" t="s">
        <v>59</v>
      </c>
      <c r="B11" s="541"/>
      <c r="C11" s="541"/>
      <c r="D11" s="541"/>
      <c r="E11" s="541"/>
      <c r="F11" s="542"/>
    </row>
    <row r="12" spans="1:6" x14ac:dyDescent="0.25">
      <c r="A12" s="8">
        <v>200000</v>
      </c>
      <c r="B12" s="9" t="s">
        <v>60</v>
      </c>
      <c r="C12" s="10">
        <f>D12+E12</f>
        <v>0</v>
      </c>
      <c r="D12" s="10">
        <v>-435571</v>
      </c>
      <c r="E12" s="10">
        <v>435571</v>
      </c>
      <c r="F12" s="10">
        <v>435571</v>
      </c>
    </row>
    <row r="13" spans="1:6" x14ac:dyDescent="0.25">
      <c r="A13" s="8">
        <v>203000</v>
      </c>
      <c r="B13" s="9" t="s">
        <v>61</v>
      </c>
      <c r="C13" s="10">
        <f>E13-D13</f>
        <v>0</v>
      </c>
      <c r="D13" s="10">
        <v>0</v>
      </c>
      <c r="E13" s="10">
        <v>0</v>
      </c>
      <c r="F13" s="10">
        <v>0</v>
      </c>
    </row>
    <row r="14" spans="1:6" ht="25.5" x14ac:dyDescent="0.25">
      <c r="A14" s="8">
        <v>208000</v>
      </c>
      <c r="B14" s="9" t="s">
        <v>62</v>
      </c>
      <c r="C14" s="10">
        <f t="shared" ref="C14:C16" si="0">D14+E14</f>
        <v>0</v>
      </c>
      <c r="D14" s="10">
        <v>-435571</v>
      </c>
      <c r="E14" s="10">
        <v>435571</v>
      </c>
      <c r="F14" s="10">
        <v>435571</v>
      </c>
    </row>
    <row r="15" spans="1:6" ht="45" x14ac:dyDescent="0.25">
      <c r="A15" s="11">
        <v>208400</v>
      </c>
      <c r="B15" s="12" t="s">
        <v>63</v>
      </c>
      <c r="C15" s="13">
        <f>D15+E15</f>
        <v>0</v>
      </c>
      <c r="D15" s="13">
        <v>-435571</v>
      </c>
      <c r="E15" s="13">
        <v>435571</v>
      </c>
      <c r="F15" s="13">
        <v>435571</v>
      </c>
    </row>
    <row r="16" spans="1:6" x14ac:dyDescent="0.25">
      <c r="A16" s="14" t="s">
        <v>52</v>
      </c>
      <c r="B16" s="9" t="s">
        <v>64</v>
      </c>
      <c r="C16" s="10">
        <f t="shared" si="0"/>
        <v>0</v>
      </c>
      <c r="D16" s="10">
        <f>D12</f>
        <v>-435571</v>
      </c>
      <c r="E16" s="10">
        <f>E12</f>
        <v>435571</v>
      </c>
      <c r="F16" s="10">
        <f>F12</f>
        <v>435571</v>
      </c>
    </row>
    <row r="17" spans="1:6" x14ac:dyDescent="0.25">
      <c r="A17" s="540" t="s">
        <v>65</v>
      </c>
      <c r="B17" s="541"/>
      <c r="C17" s="541"/>
      <c r="D17" s="541"/>
      <c r="E17" s="541"/>
      <c r="F17" s="542"/>
    </row>
    <row r="18" spans="1:6" x14ac:dyDescent="0.25">
      <c r="A18" s="8">
        <v>600000</v>
      </c>
      <c r="B18" s="9" t="s">
        <v>66</v>
      </c>
      <c r="C18" s="10">
        <f t="shared" ref="C18:C21" si="1">D18+E18</f>
        <v>0</v>
      </c>
      <c r="D18" s="10">
        <v>-435571</v>
      </c>
      <c r="E18" s="10">
        <v>435571</v>
      </c>
      <c r="F18" s="10">
        <v>435571</v>
      </c>
    </row>
    <row r="19" spans="1:6" x14ac:dyDescent="0.25">
      <c r="A19" s="8">
        <v>602000</v>
      </c>
      <c r="B19" s="9" t="s">
        <v>67</v>
      </c>
      <c r="C19" s="10">
        <f t="shared" si="1"/>
        <v>0</v>
      </c>
      <c r="D19" s="10">
        <v>-435571</v>
      </c>
      <c r="E19" s="10">
        <v>435571</v>
      </c>
      <c r="F19" s="10">
        <v>435571</v>
      </c>
    </row>
    <row r="20" spans="1:6" ht="45" x14ac:dyDescent="0.25">
      <c r="A20" s="11">
        <v>602400</v>
      </c>
      <c r="B20" s="12" t="s">
        <v>63</v>
      </c>
      <c r="C20" s="13">
        <f t="shared" si="1"/>
        <v>0</v>
      </c>
      <c r="D20" s="13">
        <v>-435571</v>
      </c>
      <c r="E20" s="13">
        <v>435571</v>
      </c>
      <c r="F20" s="13">
        <v>435571</v>
      </c>
    </row>
    <row r="21" spans="1:6" x14ac:dyDescent="0.25">
      <c r="A21" s="14" t="s">
        <v>52</v>
      </c>
      <c r="B21" s="9" t="s">
        <v>64</v>
      </c>
      <c r="C21" s="10">
        <f t="shared" si="1"/>
        <v>0</v>
      </c>
      <c r="D21" s="10">
        <f>D18</f>
        <v>-435571</v>
      </c>
      <c r="E21" s="10">
        <f>E18</f>
        <v>435571</v>
      </c>
      <c r="F21" s="10">
        <f>F18</f>
        <v>435571</v>
      </c>
    </row>
    <row r="23" spans="1:6" x14ac:dyDescent="0.25">
      <c r="B23" s="5" t="s">
        <v>54</v>
      </c>
      <c r="E23" s="5" t="s">
        <v>55</v>
      </c>
    </row>
  </sheetData>
  <mergeCells count="13">
    <mergeCell ref="F8:F9"/>
    <mergeCell ref="A11:F11"/>
    <mergeCell ref="A17:F17"/>
    <mergeCell ref="C1:D1"/>
    <mergeCell ref="C2:F2"/>
    <mergeCell ref="C3:F3"/>
    <mergeCell ref="A5:F5"/>
    <mergeCell ref="A7:A9"/>
    <mergeCell ref="B7:B9"/>
    <mergeCell ref="C7:C9"/>
    <mergeCell ref="D7:D9"/>
    <mergeCell ref="E7:F7"/>
    <mergeCell ref="E8:E9"/>
  </mergeCells>
  <pageMargins left="0" right="0" top="0" bottom="0" header="0" footer="0"/>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47"/>
  <sheetViews>
    <sheetView topLeftCell="B1" zoomScale="90" zoomScaleNormal="90" workbookViewId="0">
      <selection activeCell="I20" sqref="I20"/>
    </sheetView>
  </sheetViews>
  <sheetFormatPr defaultRowHeight="15" x14ac:dyDescent="0.25"/>
  <cols>
    <col min="1" max="1" width="12.85546875" customWidth="1"/>
    <col min="2" max="2" width="12" customWidth="1"/>
    <col min="3" max="3" width="10.5703125" customWidth="1"/>
    <col min="4" max="4" width="40.7109375" customWidth="1"/>
    <col min="5" max="5" width="14" customWidth="1"/>
    <col min="6" max="6" width="14.140625" customWidth="1"/>
    <col min="7" max="7" width="14.28515625" customWidth="1"/>
    <col min="8" max="8" width="14" customWidth="1"/>
    <col min="9" max="9" width="9.28515625" customWidth="1"/>
    <col min="10" max="11" width="14.140625" customWidth="1"/>
    <col min="12" max="12" width="12.5703125" customWidth="1"/>
    <col min="13" max="13" width="8.5703125" customWidth="1"/>
    <col min="14" max="14" width="11" customWidth="1"/>
    <col min="15" max="15" width="14" customWidth="1"/>
    <col min="16" max="16" width="13.7109375" customWidth="1"/>
  </cols>
  <sheetData>
    <row r="1" spans="1:16" s="458" customFormat="1" x14ac:dyDescent="0.25">
      <c r="A1" s="458" t="s">
        <v>68</v>
      </c>
      <c r="K1" s="545" t="s">
        <v>69</v>
      </c>
      <c r="L1" s="545"/>
      <c r="M1" s="545"/>
    </row>
    <row r="2" spans="1:16" s="458" customFormat="1" x14ac:dyDescent="0.25">
      <c r="A2" s="1">
        <v>16518000000</v>
      </c>
      <c r="K2" s="545" t="s">
        <v>401</v>
      </c>
      <c r="L2" s="545"/>
      <c r="M2" s="545"/>
      <c r="N2" s="545"/>
      <c r="O2" s="545"/>
      <c r="P2" s="545"/>
    </row>
    <row r="3" spans="1:16" s="458" customFormat="1" x14ac:dyDescent="0.25">
      <c r="A3" s="458" t="s">
        <v>1</v>
      </c>
      <c r="K3" s="545" t="s">
        <v>383</v>
      </c>
      <c r="L3" s="545"/>
      <c r="M3" s="545"/>
      <c r="N3" s="545"/>
      <c r="O3" s="545"/>
      <c r="P3" s="545"/>
    </row>
    <row r="4" spans="1:16" s="458" customFormat="1" x14ac:dyDescent="0.25">
      <c r="A4" s="546" t="s">
        <v>70</v>
      </c>
      <c r="B4" s="547"/>
      <c r="C4" s="547"/>
      <c r="D4" s="547"/>
      <c r="E4" s="547"/>
      <c r="F4" s="547"/>
      <c r="G4" s="547"/>
      <c r="H4" s="547"/>
      <c r="I4" s="547"/>
      <c r="J4" s="547"/>
      <c r="K4" s="547"/>
      <c r="L4" s="547"/>
      <c r="M4" s="547"/>
      <c r="N4" s="547"/>
      <c r="O4" s="547"/>
      <c r="P4" s="547"/>
    </row>
    <row r="5" spans="1:16" s="458" customFormat="1" x14ac:dyDescent="0.25">
      <c r="A5" s="546" t="s">
        <v>384</v>
      </c>
      <c r="B5" s="547"/>
      <c r="C5" s="547"/>
      <c r="D5" s="547"/>
      <c r="E5" s="547"/>
      <c r="F5" s="547"/>
      <c r="G5" s="547"/>
      <c r="H5" s="547"/>
      <c r="I5" s="547"/>
      <c r="J5" s="547"/>
      <c r="K5" s="547"/>
      <c r="L5" s="547"/>
      <c r="M5" s="547"/>
      <c r="N5" s="547"/>
      <c r="O5" s="547"/>
      <c r="P5" s="547"/>
    </row>
    <row r="6" spans="1:16" s="458" customFormat="1" x14ac:dyDescent="0.25">
      <c r="P6" s="459" t="s">
        <v>71</v>
      </c>
    </row>
    <row r="7" spans="1:16" s="458" customFormat="1" x14ac:dyDescent="0.25">
      <c r="A7" s="544" t="s">
        <v>72</v>
      </c>
      <c r="B7" s="544" t="s">
        <v>73</v>
      </c>
      <c r="C7" s="544" t="s">
        <v>74</v>
      </c>
      <c r="D7" s="544" t="s">
        <v>75</v>
      </c>
      <c r="E7" s="544" t="s">
        <v>6</v>
      </c>
      <c r="F7" s="544"/>
      <c r="G7" s="544"/>
      <c r="H7" s="544"/>
      <c r="I7" s="544"/>
      <c r="J7" s="544" t="s">
        <v>7</v>
      </c>
      <c r="K7" s="544"/>
      <c r="L7" s="544"/>
      <c r="M7" s="544"/>
      <c r="N7" s="544"/>
      <c r="O7" s="544"/>
      <c r="P7" s="544" t="s">
        <v>76</v>
      </c>
    </row>
    <row r="8" spans="1:16" s="458" customFormat="1" x14ac:dyDescent="0.25">
      <c r="A8" s="544"/>
      <c r="B8" s="544"/>
      <c r="C8" s="544"/>
      <c r="D8" s="544"/>
      <c r="E8" s="544" t="s">
        <v>8</v>
      </c>
      <c r="F8" s="544" t="s">
        <v>77</v>
      </c>
      <c r="G8" s="544" t="s">
        <v>78</v>
      </c>
      <c r="H8" s="544"/>
      <c r="I8" s="544" t="s">
        <v>79</v>
      </c>
      <c r="J8" s="544" t="s">
        <v>8</v>
      </c>
      <c r="K8" s="544" t="s">
        <v>9</v>
      </c>
      <c r="L8" s="544" t="s">
        <v>77</v>
      </c>
      <c r="M8" s="544" t="s">
        <v>78</v>
      </c>
      <c r="N8" s="544"/>
      <c r="O8" s="544" t="s">
        <v>79</v>
      </c>
      <c r="P8" s="544"/>
    </row>
    <row r="9" spans="1:16" s="458" customFormat="1" x14ac:dyDescent="0.25">
      <c r="A9" s="544"/>
      <c r="B9" s="544"/>
      <c r="C9" s="544"/>
      <c r="D9" s="544"/>
      <c r="E9" s="544"/>
      <c r="F9" s="544"/>
      <c r="G9" s="544" t="s">
        <v>80</v>
      </c>
      <c r="H9" s="544" t="s">
        <v>81</v>
      </c>
      <c r="I9" s="544"/>
      <c r="J9" s="544"/>
      <c r="K9" s="544"/>
      <c r="L9" s="544"/>
      <c r="M9" s="544" t="s">
        <v>80</v>
      </c>
      <c r="N9" s="544" t="s">
        <v>81</v>
      </c>
      <c r="O9" s="544"/>
      <c r="P9" s="544"/>
    </row>
    <row r="10" spans="1:16" s="458" customFormat="1" ht="44.25" customHeight="1" x14ac:dyDescent="0.25">
      <c r="A10" s="544"/>
      <c r="B10" s="544"/>
      <c r="C10" s="544"/>
      <c r="D10" s="544"/>
      <c r="E10" s="544"/>
      <c r="F10" s="544"/>
      <c r="G10" s="544"/>
      <c r="H10" s="544"/>
      <c r="I10" s="544"/>
      <c r="J10" s="544"/>
      <c r="K10" s="544"/>
      <c r="L10" s="544"/>
      <c r="M10" s="544"/>
      <c r="N10" s="544"/>
      <c r="O10" s="544"/>
      <c r="P10" s="544"/>
    </row>
    <row r="11" spans="1:16" s="458" customFormat="1" x14ac:dyDescent="0.25">
      <c r="A11" s="460">
        <v>1</v>
      </c>
      <c r="B11" s="460">
        <v>2</v>
      </c>
      <c r="C11" s="460">
        <v>3</v>
      </c>
      <c r="D11" s="460">
        <v>4</v>
      </c>
      <c r="E11" s="460">
        <v>5</v>
      </c>
      <c r="F11" s="460">
        <v>6</v>
      </c>
      <c r="G11" s="460">
        <v>7</v>
      </c>
      <c r="H11" s="460">
        <v>8</v>
      </c>
      <c r="I11" s="460">
        <v>9</v>
      </c>
      <c r="J11" s="460">
        <v>10</v>
      </c>
      <c r="K11" s="460">
        <v>11</v>
      </c>
      <c r="L11" s="460">
        <v>12</v>
      </c>
      <c r="M11" s="460">
        <v>13</v>
      </c>
      <c r="N11" s="460">
        <v>14</v>
      </c>
      <c r="O11" s="460">
        <v>15</v>
      </c>
      <c r="P11" s="460">
        <v>16</v>
      </c>
    </row>
    <row r="12" spans="1:16" s="458" customFormat="1" ht="30" x14ac:dyDescent="0.25">
      <c r="A12" s="461" t="s">
        <v>82</v>
      </c>
      <c r="B12" s="462"/>
      <c r="C12" s="463"/>
      <c r="D12" s="464" t="s">
        <v>83</v>
      </c>
      <c r="E12" s="465">
        <f>E13</f>
        <v>36803529</v>
      </c>
      <c r="F12" s="465">
        <f t="shared" ref="F12:O12" si="0">F13</f>
        <v>36803529</v>
      </c>
      <c r="G12" s="465">
        <f t="shared" si="0"/>
        <v>22252808</v>
      </c>
      <c r="H12" s="465">
        <f t="shared" si="0"/>
        <v>1532745</v>
      </c>
      <c r="I12" s="465">
        <f t="shared" si="0"/>
        <v>0</v>
      </c>
      <c r="J12" s="465">
        <f t="shared" si="0"/>
        <v>435571</v>
      </c>
      <c r="K12" s="465">
        <f t="shared" si="0"/>
        <v>435571</v>
      </c>
      <c r="L12" s="465">
        <f t="shared" si="0"/>
        <v>0</v>
      </c>
      <c r="M12" s="465">
        <f t="shared" si="0"/>
        <v>0</v>
      </c>
      <c r="N12" s="465">
        <f t="shared" si="0"/>
        <v>0</v>
      </c>
      <c r="O12" s="465">
        <f t="shared" si="0"/>
        <v>435571</v>
      </c>
      <c r="P12" s="465">
        <f>P13</f>
        <v>37239100</v>
      </c>
    </row>
    <row r="13" spans="1:16" s="458" customFormat="1" ht="30" x14ac:dyDescent="0.25">
      <c r="A13" s="461" t="s">
        <v>84</v>
      </c>
      <c r="B13" s="462"/>
      <c r="C13" s="463"/>
      <c r="D13" s="464" t="s">
        <v>83</v>
      </c>
      <c r="E13" s="465">
        <f t="shared" ref="E13:O13" si="1">E14+E18+E21+E26+E29+E31+E40+E42</f>
        <v>36803529</v>
      </c>
      <c r="F13" s="465">
        <f t="shared" si="1"/>
        <v>36803529</v>
      </c>
      <c r="G13" s="465">
        <f t="shared" si="1"/>
        <v>22252808</v>
      </c>
      <c r="H13" s="465">
        <f t="shared" si="1"/>
        <v>1532745</v>
      </c>
      <c r="I13" s="465">
        <f t="shared" si="1"/>
        <v>0</v>
      </c>
      <c r="J13" s="465">
        <f t="shared" si="1"/>
        <v>435571</v>
      </c>
      <c r="K13" s="465">
        <f t="shared" si="1"/>
        <v>435571</v>
      </c>
      <c r="L13" s="465">
        <f t="shared" si="1"/>
        <v>0</v>
      </c>
      <c r="M13" s="465">
        <f t="shared" si="1"/>
        <v>0</v>
      </c>
      <c r="N13" s="465">
        <f t="shared" si="1"/>
        <v>0</v>
      </c>
      <c r="O13" s="465">
        <f t="shared" si="1"/>
        <v>435571</v>
      </c>
      <c r="P13" s="465">
        <f>J13+E13</f>
        <v>37239100</v>
      </c>
    </row>
    <row r="14" spans="1:16" s="471" customFormat="1" x14ac:dyDescent="0.25">
      <c r="A14" s="466" t="s">
        <v>85</v>
      </c>
      <c r="B14" s="467" t="s">
        <v>86</v>
      </c>
      <c r="C14" s="468"/>
      <c r="D14" s="476" t="s">
        <v>87</v>
      </c>
      <c r="E14" s="481">
        <f>E15+E17+E16</f>
        <v>8168070</v>
      </c>
      <c r="F14" s="481">
        <f>F15+F17+F16</f>
        <v>8168070</v>
      </c>
      <c r="G14" s="481">
        <f>G15+G17+G16</f>
        <v>6228830</v>
      </c>
      <c r="H14" s="481">
        <f t="shared" ref="H14:O14" si="2">H15+H17</f>
        <v>94470</v>
      </c>
      <c r="I14" s="481">
        <f t="shared" si="2"/>
        <v>0</v>
      </c>
      <c r="J14" s="481">
        <f t="shared" si="2"/>
        <v>26020</v>
      </c>
      <c r="K14" s="481">
        <f t="shared" si="2"/>
        <v>26020</v>
      </c>
      <c r="L14" s="481">
        <f t="shared" si="2"/>
        <v>0</v>
      </c>
      <c r="M14" s="481">
        <f t="shared" si="2"/>
        <v>0</v>
      </c>
      <c r="N14" s="481">
        <f t="shared" si="2"/>
        <v>0</v>
      </c>
      <c r="O14" s="481">
        <f t="shared" si="2"/>
        <v>26020</v>
      </c>
      <c r="P14" s="481">
        <f>E14+J14</f>
        <v>8194090</v>
      </c>
    </row>
    <row r="15" spans="1:16" s="471" customFormat="1" ht="75" x14ac:dyDescent="0.25">
      <c r="A15" s="472" t="s">
        <v>88</v>
      </c>
      <c r="B15" s="472" t="s">
        <v>89</v>
      </c>
      <c r="C15" s="473" t="s">
        <v>90</v>
      </c>
      <c r="D15" s="469" t="s">
        <v>91</v>
      </c>
      <c r="E15" s="470">
        <f>F15</f>
        <v>7521610</v>
      </c>
      <c r="F15" s="470">
        <v>7521610</v>
      </c>
      <c r="G15" s="470">
        <v>5729480</v>
      </c>
      <c r="H15" s="470">
        <v>94470</v>
      </c>
      <c r="I15" s="470">
        <v>0</v>
      </c>
      <c r="J15" s="470">
        <f>K15</f>
        <v>26020</v>
      </c>
      <c r="K15" s="470">
        <v>26020</v>
      </c>
      <c r="L15" s="470">
        <v>0</v>
      </c>
      <c r="M15" s="470">
        <v>0</v>
      </c>
      <c r="N15" s="470">
        <v>0</v>
      </c>
      <c r="O15" s="470">
        <v>26020</v>
      </c>
      <c r="P15" s="465">
        <f t="shared" ref="P15:P43" si="3">E15+J15</f>
        <v>7547630</v>
      </c>
    </row>
    <row r="16" spans="1:16" s="471" customFormat="1" ht="51.75" customHeight="1" x14ac:dyDescent="0.25">
      <c r="A16" s="472" t="s">
        <v>386</v>
      </c>
      <c r="B16" s="472" t="s">
        <v>387</v>
      </c>
      <c r="C16" s="473">
        <v>111</v>
      </c>
      <c r="D16" s="469" t="s">
        <v>385</v>
      </c>
      <c r="E16" s="470">
        <f>F16</f>
        <v>641460</v>
      </c>
      <c r="F16" s="470">
        <v>641460</v>
      </c>
      <c r="G16" s="470">
        <v>499350</v>
      </c>
      <c r="H16" s="470">
        <v>0</v>
      </c>
      <c r="I16" s="470">
        <v>0</v>
      </c>
      <c r="J16" s="470">
        <f>K16</f>
        <v>0</v>
      </c>
      <c r="K16" s="470">
        <v>0</v>
      </c>
      <c r="L16" s="470">
        <v>0</v>
      </c>
      <c r="M16" s="470">
        <v>0</v>
      </c>
      <c r="N16" s="470">
        <v>0</v>
      </c>
      <c r="O16" s="470">
        <v>0</v>
      </c>
      <c r="P16" s="465">
        <f t="shared" si="3"/>
        <v>641460</v>
      </c>
    </row>
    <row r="17" spans="1:16" s="458" customFormat="1" ht="30" x14ac:dyDescent="0.25">
      <c r="A17" s="472" t="s">
        <v>92</v>
      </c>
      <c r="B17" s="472" t="s">
        <v>93</v>
      </c>
      <c r="C17" s="473" t="s">
        <v>94</v>
      </c>
      <c r="D17" s="469" t="s">
        <v>95</v>
      </c>
      <c r="E17" s="470">
        <v>5000</v>
      </c>
      <c r="F17" s="470">
        <v>5000</v>
      </c>
      <c r="G17" s="470">
        <v>0</v>
      </c>
      <c r="H17" s="470">
        <v>0</v>
      </c>
      <c r="I17" s="470">
        <v>0</v>
      </c>
      <c r="J17" s="470">
        <v>0</v>
      </c>
      <c r="K17" s="470">
        <v>0</v>
      </c>
      <c r="L17" s="470">
        <v>0</v>
      </c>
      <c r="M17" s="470">
        <v>0</v>
      </c>
      <c r="N17" s="470">
        <v>0</v>
      </c>
      <c r="O17" s="470">
        <v>0</v>
      </c>
      <c r="P17" s="465">
        <f>E17+J17</f>
        <v>5000</v>
      </c>
    </row>
    <row r="18" spans="1:16" s="471" customFormat="1" x14ac:dyDescent="0.25">
      <c r="A18" s="466" t="s">
        <v>96</v>
      </c>
      <c r="B18" s="472">
        <v>1000</v>
      </c>
      <c r="C18" s="473"/>
      <c r="D18" s="476" t="s">
        <v>97</v>
      </c>
      <c r="E18" s="470">
        <f>E19+E20</f>
        <v>18901958</v>
      </c>
      <c r="F18" s="470">
        <f t="shared" ref="F18:O18" si="4">F19+F20</f>
        <v>18901958</v>
      </c>
      <c r="G18" s="470">
        <f t="shared" si="4"/>
        <v>13245083</v>
      </c>
      <c r="H18" s="470">
        <f>H19+H20</f>
        <v>819045</v>
      </c>
      <c r="I18" s="470">
        <f t="shared" si="4"/>
        <v>0</v>
      </c>
      <c r="J18" s="470">
        <f t="shared" si="4"/>
        <v>172500</v>
      </c>
      <c r="K18" s="470">
        <f t="shared" si="4"/>
        <v>172500</v>
      </c>
      <c r="L18" s="470">
        <f t="shared" si="4"/>
        <v>0</v>
      </c>
      <c r="M18" s="470">
        <f t="shared" si="4"/>
        <v>0</v>
      </c>
      <c r="N18" s="470">
        <f t="shared" si="4"/>
        <v>0</v>
      </c>
      <c r="O18" s="470">
        <f t="shared" si="4"/>
        <v>172500</v>
      </c>
      <c r="P18" s="465">
        <f>E18+J18</f>
        <v>19074458</v>
      </c>
    </row>
    <row r="19" spans="1:16" s="458" customFormat="1" x14ac:dyDescent="0.25">
      <c r="A19" s="472" t="s">
        <v>98</v>
      </c>
      <c r="B19" s="472" t="s">
        <v>99</v>
      </c>
      <c r="C19" s="473" t="s">
        <v>100</v>
      </c>
      <c r="D19" s="469" t="s">
        <v>101</v>
      </c>
      <c r="E19" s="470">
        <f>F19</f>
        <v>3533300</v>
      </c>
      <c r="F19" s="470">
        <v>3533300</v>
      </c>
      <c r="G19" s="470">
        <v>2314270</v>
      </c>
      <c r="H19" s="470">
        <v>132460</v>
      </c>
      <c r="I19" s="470">
        <v>0</v>
      </c>
      <c r="J19" s="470">
        <f>K19</f>
        <v>0</v>
      </c>
      <c r="K19" s="470">
        <v>0</v>
      </c>
      <c r="L19" s="470">
        <v>0</v>
      </c>
      <c r="M19" s="470">
        <v>0</v>
      </c>
      <c r="N19" s="470">
        <v>0</v>
      </c>
      <c r="O19" s="470">
        <v>0</v>
      </c>
      <c r="P19" s="465">
        <f>E19+J19</f>
        <v>3533300</v>
      </c>
    </row>
    <row r="20" spans="1:16" s="458" customFormat="1" ht="60" x14ac:dyDescent="0.25">
      <c r="A20" s="472" t="s">
        <v>102</v>
      </c>
      <c r="B20" s="472" t="s">
        <v>103</v>
      </c>
      <c r="C20" s="473" t="s">
        <v>104</v>
      </c>
      <c r="D20" s="469" t="s">
        <v>105</v>
      </c>
      <c r="E20" s="470">
        <f>F20</f>
        <v>15368658</v>
      </c>
      <c r="F20" s="470">
        <v>15368658</v>
      </c>
      <c r="G20" s="470">
        <v>10930813</v>
      </c>
      <c r="H20" s="470">
        <v>686585</v>
      </c>
      <c r="I20" s="470">
        <v>0</v>
      </c>
      <c r="J20" s="470">
        <f>K20</f>
        <v>172500</v>
      </c>
      <c r="K20" s="470">
        <v>172500</v>
      </c>
      <c r="L20" s="470">
        <v>0</v>
      </c>
      <c r="M20" s="470">
        <v>0</v>
      </c>
      <c r="N20" s="470">
        <v>0</v>
      </c>
      <c r="O20" s="470">
        <v>172500</v>
      </c>
      <c r="P20" s="465">
        <f>E20+J20</f>
        <v>15541158</v>
      </c>
    </row>
    <row r="21" spans="1:16" s="471" customFormat="1" ht="30" x14ac:dyDescent="0.25">
      <c r="A21" s="466" t="s">
        <v>106</v>
      </c>
      <c r="B21" s="472">
        <v>3000</v>
      </c>
      <c r="C21" s="473"/>
      <c r="D21" s="476" t="s">
        <v>107</v>
      </c>
      <c r="E21" s="470">
        <f>E22+E23+E24+E25</f>
        <v>2145695</v>
      </c>
      <c r="F21" s="470">
        <f t="shared" ref="F21:O21" si="5">F22+F23+F24+F25</f>
        <v>2145695</v>
      </c>
      <c r="G21" s="470">
        <f t="shared" si="5"/>
        <v>1018395</v>
      </c>
      <c r="H21" s="470">
        <f t="shared" si="5"/>
        <v>0</v>
      </c>
      <c r="I21" s="470">
        <f t="shared" si="5"/>
        <v>0</v>
      </c>
      <c r="J21" s="470">
        <f t="shared" si="5"/>
        <v>0</v>
      </c>
      <c r="K21" s="470">
        <f t="shared" si="5"/>
        <v>0</v>
      </c>
      <c r="L21" s="470">
        <f t="shared" si="5"/>
        <v>0</v>
      </c>
      <c r="M21" s="470">
        <f t="shared" si="5"/>
        <v>0</v>
      </c>
      <c r="N21" s="470">
        <f t="shared" si="5"/>
        <v>0</v>
      </c>
      <c r="O21" s="470">
        <f t="shared" si="5"/>
        <v>0</v>
      </c>
      <c r="P21" s="465">
        <f t="shared" si="3"/>
        <v>2145695</v>
      </c>
    </row>
    <row r="22" spans="1:16" s="458" customFormat="1" ht="45" x14ac:dyDescent="0.25">
      <c r="A22" s="472" t="s">
        <v>108</v>
      </c>
      <c r="B22" s="472" t="s">
        <v>109</v>
      </c>
      <c r="C22" s="473" t="s">
        <v>110</v>
      </c>
      <c r="D22" s="469" t="s">
        <v>111</v>
      </c>
      <c r="E22" s="470">
        <f>F22</f>
        <v>500800</v>
      </c>
      <c r="F22" s="470">
        <v>500800</v>
      </c>
      <c r="G22" s="470">
        <v>0</v>
      </c>
      <c r="H22" s="470">
        <v>0</v>
      </c>
      <c r="I22" s="470">
        <v>0</v>
      </c>
      <c r="J22" s="470">
        <v>0</v>
      </c>
      <c r="K22" s="470">
        <v>0</v>
      </c>
      <c r="L22" s="470">
        <v>0</v>
      </c>
      <c r="M22" s="470">
        <v>0</v>
      </c>
      <c r="N22" s="470">
        <v>0</v>
      </c>
      <c r="O22" s="470">
        <v>0</v>
      </c>
      <c r="P22" s="465">
        <f t="shared" si="3"/>
        <v>500800</v>
      </c>
    </row>
    <row r="23" spans="1:16" s="458" customFormat="1" ht="60" x14ac:dyDescent="0.25">
      <c r="A23" s="472" t="s">
        <v>112</v>
      </c>
      <c r="B23" s="472" t="s">
        <v>113</v>
      </c>
      <c r="C23" s="473" t="s">
        <v>103</v>
      </c>
      <c r="D23" s="469" t="s">
        <v>114</v>
      </c>
      <c r="E23" s="470">
        <f>F23</f>
        <v>1331895</v>
      </c>
      <c r="F23" s="470">
        <v>1331895</v>
      </c>
      <c r="G23" s="470">
        <v>1018395</v>
      </c>
      <c r="H23" s="470">
        <v>0</v>
      </c>
      <c r="I23" s="470">
        <v>0</v>
      </c>
      <c r="J23" s="470">
        <v>0</v>
      </c>
      <c r="K23" s="470">
        <v>0</v>
      </c>
      <c r="L23" s="470">
        <v>0</v>
      </c>
      <c r="M23" s="470">
        <v>0</v>
      </c>
      <c r="N23" s="470">
        <v>0</v>
      </c>
      <c r="O23" s="470">
        <v>0</v>
      </c>
      <c r="P23" s="465">
        <f t="shared" si="3"/>
        <v>1331895</v>
      </c>
    </row>
    <row r="24" spans="1:16" s="458" customFormat="1" ht="75" x14ac:dyDescent="0.25">
      <c r="A24" s="472" t="s">
        <v>115</v>
      </c>
      <c r="B24" s="472" t="s">
        <v>116</v>
      </c>
      <c r="C24" s="473" t="s">
        <v>117</v>
      </c>
      <c r="D24" s="469" t="s">
        <v>118</v>
      </c>
      <c r="E24" s="470">
        <f>F24</f>
        <v>50000</v>
      </c>
      <c r="F24" s="470">
        <v>50000</v>
      </c>
      <c r="G24" s="470">
        <v>0</v>
      </c>
      <c r="H24" s="470">
        <v>0</v>
      </c>
      <c r="I24" s="470">
        <v>0</v>
      </c>
      <c r="J24" s="470">
        <v>0</v>
      </c>
      <c r="K24" s="470">
        <v>0</v>
      </c>
      <c r="L24" s="470">
        <v>0</v>
      </c>
      <c r="M24" s="470">
        <v>0</v>
      </c>
      <c r="N24" s="470">
        <v>0</v>
      </c>
      <c r="O24" s="470">
        <v>0</v>
      </c>
      <c r="P24" s="465">
        <f t="shared" si="3"/>
        <v>50000</v>
      </c>
    </row>
    <row r="25" spans="1:16" s="458" customFormat="1" ht="30" x14ac:dyDescent="0.25">
      <c r="A25" s="472" t="s">
        <v>119</v>
      </c>
      <c r="B25" s="472" t="s">
        <v>120</v>
      </c>
      <c r="C25" s="473" t="s">
        <v>121</v>
      </c>
      <c r="D25" s="469" t="s">
        <v>122</v>
      </c>
      <c r="E25" s="470">
        <f>F25</f>
        <v>263000</v>
      </c>
      <c r="F25" s="470">
        <v>263000</v>
      </c>
      <c r="G25" s="470">
        <v>0</v>
      </c>
      <c r="H25" s="470">
        <v>0</v>
      </c>
      <c r="I25" s="470">
        <v>0</v>
      </c>
      <c r="J25" s="470">
        <v>0</v>
      </c>
      <c r="K25" s="470">
        <v>0</v>
      </c>
      <c r="L25" s="470">
        <v>0</v>
      </c>
      <c r="M25" s="470">
        <v>0</v>
      </c>
      <c r="N25" s="470">
        <v>0</v>
      </c>
      <c r="O25" s="470">
        <v>0</v>
      </c>
      <c r="P25" s="465">
        <f t="shared" si="3"/>
        <v>263000</v>
      </c>
    </row>
    <row r="26" spans="1:16" s="471" customFormat="1" x14ac:dyDescent="0.25">
      <c r="A26" s="466" t="s">
        <v>123</v>
      </c>
      <c r="B26" s="472">
        <v>4000</v>
      </c>
      <c r="C26" s="473"/>
      <c r="D26" s="476" t="s">
        <v>124</v>
      </c>
      <c r="E26" s="470">
        <f>E27+E28</f>
        <v>2718290</v>
      </c>
      <c r="F26" s="470">
        <f>F27+F28</f>
        <v>2718290</v>
      </c>
      <c r="G26" s="470">
        <f>G27+G28</f>
        <v>1760500</v>
      </c>
      <c r="H26" s="470">
        <f t="shared" ref="H26:O26" si="6">H27+H28</f>
        <v>312300</v>
      </c>
      <c r="I26" s="470">
        <f t="shared" si="6"/>
        <v>0</v>
      </c>
      <c r="J26" s="470">
        <f t="shared" si="6"/>
        <v>72750</v>
      </c>
      <c r="K26" s="470">
        <f t="shared" si="6"/>
        <v>72750</v>
      </c>
      <c r="L26" s="470">
        <f t="shared" si="6"/>
        <v>0</v>
      </c>
      <c r="M26" s="470">
        <f t="shared" si="6"/>
        <v>0</v>
      </c>
      <c r="N26" s="470">
        <f t="shared" si="6"/>
        <v>0</v>
      </c>
      <c r="O26" s="470">
        <f t="shared" si="6"/>
        <v>72750</v>
      </c>
      <c r="P26" s="465">
        <f t="shared" si="3"/>
        <v>2791040</v>
      </c>
    </row>
    <row r="27" spans="1:16" s="458" customFormat="1" ht="45" x14ac:dyDescent="0.25">
      <c r="A27" s="472" t="s">
        <v>125</v>
      </c>
      <c r="B27" s="472" t="s">
        <v>126</v>
      </c>
      <c r="C27" s="473" t="s">
        <v>127</v>
      </c>
      <c r="D27" s="469" t="s">
        <v>128</v>
      </c>
      <c r="E27" s="470">
        <f>F27</f>
        <v>2713290</v>
      </c>
      <c r="F27" s="470">
        <v>2713290</v>
      </c>
      <c r="G27" s="470">
        <v>1760500</v>
      </c>
      <c r="H27" s="470">
        <v>312300</v>
      </c>
      <c r="I27" s="470">
        <v>0</v>
      </c>
      <c r="J27" s="470">
        <f>K27</f>
        <v>72750</v>
      </c>
      <c r="K27" s="470">
        <v>72750</v>
      </c>
      <c r="L27" s="470">
        <v>0</v>
      </c>
      <c r="M27" s="470">
        <v>0</v>
      </c>
      <c r="N27" s="470">
        <v>0</v>
      </c>
      <c r="O27" s="470">
        <v>72750</v>
      </c>
      <c r="P27" s="465">
        <f t="shared" si="3"/>
        <v>2786040</v>
      </c>
    </row>
    <row r="28" spans="1:16" s="458" customFormat="1" ht="21" customHeight="1" x14ac:dyDescent="0.25">
      <c r="A28" s="472" t="s">
        <v>129</v>
      </c>
      <c r="B28" s="472" t="s">
        <v>130</v>
      </c>
      <c r="C28" s="473" t="s">
        <v>131</v>
      </c>
      <c r="D28" s="469" t="s">
        <v>132</v>
      </c>
      <c r="E28" s="470">
        <f>F28</f>
        <v>5000</v>
      </c>
      <c r="F28" s="470">
        <v>5000</v>
      </c>
      <c r="G28" s="470">
        <v>0</v>
      </c>
      <c r="H28" s="470">
        <v>0</v>
      </c>
      <c r="I28" s="470">
        <v>0</v>
      </c>
      <c r="J28" s="470">
        <v>0</v>
      </c>
      <c r="K28" s="470">
        <v>0</v>
      </c>
      <c r="L28" s="470">
        <v>0</v>
      </c>
      <c r="M28" s="470">
        <v>0</v>
      </c>
      <c r="N28" s="470">
        <v>0</v>
      </c>
      <c r="O28" s="470">
        <v>0</v>
      </c>
      <c r="P28" s="465">
        <f t="shared" si="3"/>
        <v>5000</v>
      </c>
    </row>
    <row r="29" spans="1:16" s="471" customFormat="1" ht="20.25" customHeight="1" x14ac:dyDescent="0.25">
      <c r="A29" s="466" t="s">
        <v>133</v>
      </c>
      <c r="B29" s="472"/>
      <c r="C29" s="473"/>
      <c r="D29" s="476" t="s">
        <v>134</v>
      </c>
      <c r="E29" s="470">
        <f>E30</f>
        <v>3110805</v>
      </c>
      <c r="F29" s="470">
        <f t="shared" ref="F29:J29" si="7">F30</f>
        <v>3110805</v>
      </c>
      <c r="G29" s="470">
        <f t="shared" si="7"/>
        <v>0</v>
      </c>
      <c r="H29" s="470">
        <f t="shared" si="7"/>
        <v>306930</v>
      </c>
      <c r="I29" s="470">
        <f t="shared" si="7"/>
        <v>0</v>
      </c>
      <c r="J29" s="470">
        <f t="shared" si="7"/>
        <v>0</v>
      </c>
      <c r="K29" s="470"/>
      <c r="L29" s="470">
        <f t="shared" ref="L29:N29" si="8">L30</f>
        <v>0</v>
      </c>
      <c r="M29" s="470">
        <f t="shared" si="8"/>
        <v>0</v>
      </c>
      <c r="N29" s="470">
        <f t="shared" si="8"/>
        <v>0</v>
      </c>
      <c r="O29" s="470"/>
      <c r="P29" s="465">
        <f t="shared" si="3"/>
        <v>3110805</v>
      </c>
    </row>
    <row r="30" spans="1:16" s="458" customFormat="1" ht="21" customHeight="1" x14ac:dyDescent="0.25">
      <c r="A30" s="472" t="s">
        <v>135</v>
      </c>
      <c r="B30" s="472" t="s">
        <v>136</v>
      </c>
      <c r="C30" s="473" t="s">
        <v>137</v>
      </c>
      <c r="D30" s="469" t="s">
        <v>138</v>
      </c>
      <c r="E30" s="470">
        <f>F30</f>
        <v>3110805</v>
      </c>
      <c r="F30" s="470">
        <v>3110805</v>
      </c>
      <c r="G30" s="470">
        <v>0</v>
      </c>
      <c r="H30" s="470">
        <v>306930</v>
      </c>
      <c r="I30" s="470">
        <v>0</v>
      </c>
      <c r="J30" s="470">
        <f>K30</f>
        <v>0</v>
      </c>
      <c r="K30" s="470"/>
      <c r="L30" s="470">
        <v>0</v>
      </c>
      <c r="M30" s="470">
        <v>0</v>
      </c>
      <c r="N30" s="470">
        <v>0</v>
      </c>
      <c r="O30" s="470"/>
      <c r="P30" s="465">
        <f t="shared" si="3"/>
        <v>3110805</v>
      </c>
    </row>
    <row r="31" spans="1:16" s="471" customFormat="1" ht="19.5" customHeight="1" x14ac:dyDescent="0.25">
      <c r="A31" s="466" t="s">
        <v>139</v>
      </c>
      <c r="B31" s="472">
        <v>7000</v>
      </c>
      <c r="C31" s="466"/>
      <c r="D31" s="476" t="s">
        <v>140</v>
      </c>
      <c r="E31" s="470">
        <v>263617</v>
      </c>
      <c r="F31" s="470">
        <v>263617</v>
      </c>
      <c r="G31" s="470">
        <f t="shared" ref="G31:O31" si="9">G33+G35+G37</f>
        <v>0</v>
      </c>
      <c r="H31" s="470">
        <f t="shared" si="9"/>
        <v>0</v>
      </c>
      <c r="I31" s="470">
        <f t="shared" si="9"/>
        <v>0</v>
      </c>
      <c r="J31" s="470">
        <f t="shared" si="9"/>
        <v>164301</v>
      </c>
      <c r="K31" s="470">
        <f t="shared" si="9"/>
        <v>164301</v>
      </c>
      <c r="L31" s="470">
        <f t="shared" si="9"/>
        <v>0</v>
      </c>
      <c r="M31" s="470">
        <f t="shared" si="9"/>
        <v>0</v>
      </c>
      <c r="N31" s="470">
        <f t="shared" si="9"/>
        <v>0</v>
      </c>
      <c r="O31" s="470">
        <f t="shared" si="9"/>
        <v>164301</v>
      </c>
      <c r="P31" s="470">
        <f>P33+P35+P37</f>
        <v>382118</v>
      </c>
    </row>
    <row r="32" spans="1:16" s="471" customFormat="1" ht="19.5" customHeight="1" x14ac:dyDescent="0.25">
      <c r="A32" s="466" t="s">
        <v>388</v>
      </c>
      <c r="B32" s="472">
        <v>7130</v>
      </c>
      <c r="C32" s="466"/>
      <c r="D32" s="482" t="s">
        <v>389</v>
      </c>
      <c r="E32" s="470">
        <f>F32</f>
        <v>45800</v>
      </c>
      <c r="F32" s="470">
        <v>45800</v>
      </c>
      <c r="G32" s="470">
        <v>0</v>
      </c>
      <c r="H32" s="470">
        <v>0</v>
      </c>
      <c r="I32" s="470">
        <v>0</v>
      </c>
      <c r="J32" s="470">
        <f>K32</f>
        <v>0</v>
      </c>
      <c r="K32" s="470">
        <v>0</v>
      </c>
      <c r="L32" s="470">
        <v>0</v>
      </c>
      <c r="M32" s="470">
        <v>0</v>
      </c>
      <c r="N32" s="470">
        <v>0</v>
      </c>
      <c r="O32" s="470">
        <v>0</v>
      </c>
      <c r="P32" s="470">
        <f>E32+J32</f>
        <v>45800</v>
      </c>
    </row>
    <row r="33" spans="1:84" s="471" customFormat="1" ht="21.75" customHeight="1" x14ac:dyDescent="0.25">
      <c r="A33" s="466" t="s">
        <v>141</v>
      </c>
      <c r="B33" s="472">
        <v>7300</v>
      </c>
      <c r="C33" s="466"/>
      <c r="D33" s="476" t="s">
        <v>142</v>
      </c>
      <c r="E33" s="470">
        <f t="shared" ref="E33:O33" si="10">E34</f>
        <v>0</v>
      </c>
      <c r="F33" s="470">
        <f t="shared" si="10"/>
        <v>0</v>
      </c>
      <c r="G33" s="470">
        <f t="shared" si="10"/>
        <v>0</v>
      </c>
      <c r="H33" s="470">
        <f t="shared" si="10"/>
        <v>0</v>
      </c>
      <c r="I33" s="470">
        <f t="shared" si="10"/>
        <v>0</v>
      </c>
      <c r="J33" s="470">
        <f t="shared" si="10"/>
        <v>65301</v>
      </c>
      <c r="K33" s="470">
        <f t="shared" si="10"/>
        <v>65301</v>
      </c>
      <c r="L33" s="470">
        <f t="shared" si="10"/>
        <v>0</v>
      </c>
      <c r="M33" s="470">
        <f t="shared" si="10"/>
        <v>0</v>
      </c>
      <c r="N33" s="470">
        <f t="shared" si="10"/>
        <v>0</v>
      </c>
      <c r="O33" s="470">
        <f t="shared" si="10"/>
        <v>65301</v>
      </c>
      <c r="P33" s="465">
        <f t="shared" si="3"/>
        <v>65301</v>
      </c>
    </row>
    <row r="34" spans="1:84" s="458" customFormat="1" ht="35.25" customHeight="1" x14ac:dyDescent="0.25">
      <c r="A34" s="472" t="s">
        <v>144</v>
      </c>
      <c r="B34" s="472" t="s">
        <v>145</v>
      </c>
      <c r="C34" s="473" t="s">
        <v>143</v>
      </c>
      <c r="D34" s="469" t="s">
        <v>146</v>
      </c>
      <c r="E34" s="470">
        <v>0</v>
      </c>
      <c r="F34" s="470">
        <v>0</v>
      </c>
      <c r="G34" s="470">
        <v>0</v>
      </c>
      <c r="H34" s="470">
        <v>0</v>
      </c>
      <c r="I34" s="470">
        <v>0</v>
      </c>
      <c r="J34" s="470">
        <f>K34</f>
        <v>65301</v>
      </c>
      <c r="K34" s="470">
        <v>65301</v>
      </c>
      <c r="L34" s="470">
        <v>0</v>
      </c>
      <c r="M34" s="470">
        <v>0</v>
      </c>
      <c r="N34" s="470">
        <v>0</v>
      </c>
      <c r="O34" s="470">
        <v>65301</v>
      </c>
      <c r="P34" s="465">
        <f t="shared" si="3"/>
        <v>65301</v>
      </c>
    </row>
    <row r="35" spans="1:84" s="471" customFormat="1" ht="32.25" customHeight="1" x14ac:dyDescent="0.25">
      <c r="A35" s="466" t="s">
        <v>147</v>
      </c>
      <c r="B35" s="472">
        <v>7400</v>
      </c>
      <c r="C35" s="473"/>
      <c r="D35" s="476" t="s">
        <v>148</v>
      </c>
      <c r="E35" s="470">
        <f>E36</f>
        <v>199990</v>
      </c>
      <c r="F35" s="470">
        <f t="shared" ref="F35:J35" si="11">F36</f>
        <v>199990</v>
      </c>
      <c r="G35" s="470">
        <f t="shared" si="11"/>
        <v>0</v>
      </c>
      <c r="H35" s="470">
        <f t="shared" si="11"/>
        <v>0</v>
      </c>
      <c r="I35" s="470">
        <f t="shared" si="11"/>
        <v>0</v>
      </c>
      <c r="J35" s="470">
        <f t="shared" si="11"/>
        <v>0</v>
      </c>
      <c r="K35" s="470">
        <f>K36</f>
        <v>0</v>
      </c>
      <c r="L35" s="470">
        <f t="shared" ref="L35:O35" si="12">L36</f>
        <v>0</v>
      </c>
      <c r="M35" s="470">
        <f t="shared" si="12"/>
        <v>0</v>
      </c>
      <c r="N35" s="470">
        <f t="shared" si="12"/>
        <v>0</v>
      </c>
      <c r="O35" s="470">
        <f t="shared" si="12"/>
        <v>0</v>
      </c>
      <c r="P35" s="465">
        <f t="shared" si="3"/>
        <v>199990</v>
      </c>
    </row>
    <row r="36" spans="1:84" s="458" customFormat="1" ht="44.25" customHeight="1" x14ac:dyDescent="0.25">
      <c r="A36" s="472" t="s">
        <v>149</v>
      </c>
      <c r="B36" s="472" t="s">
        <v>150</v>
      </c>
      <c r="C36" s="473" t="s">
        <v>151</v>
      </c>
      <c r="D36" s="469" t="s">
        <v>152</v>
      </c>
      <c r="E36" s="470">
        <f>F36</f>
        <v>199990</v>
      </c>
      <c r="F36" s="470">
        <v>199990</v>
      </c>
      <c r="G36" s="470">
        <v>0</v>
      </c>
      <c r="H36" s="470">
        <v>0</v>
      </c>
      <c r="I36" s="470">
        <v>0</v>
      </c>
      <c r="J36" s="470">
        <v>0</v>
      </c>
      <c r="K36" s="470">
        <v>0</v>
      </c>
      <c r="L36" s="470">
        <v>0</v>
      </c>
      <c r="M36" s="470">
        <v>0</v>
      </c>
      <c r="N36" s="470">
        <v>0</v>
      </c>
      <c r="O36" s="470">
        <v>0</v>
      </c>
      <c r="P36" s="465">
        <f t="shared" si="3"/>
        <v>199990</v>
      </c>
    </row>
    <row r="37" spans="1:84" s="471" customFormat="1" ht="33.75" customHeight="1" x14ac:dyDescent="0.25">
      <c r="A37" s="466" t="s">
        <v>153</v>
      </c>
      <c r="B37" s="472">
        <v>7600</v>
      </c>
      <c r="C37" s="473"/>
      <c r="D37" s="476" t="s">
        <v>154</v>
      </c>
      <c r="E37" s="470">
        <f>E38+E39</f>
        <v>17827</v>
      </c>
      <c r="F37" s="470">
        <f t="shared" ref="F37:O37" si="13">F38+F39</f>
        <v>17827</v>
      </c>
      <c r="G37" s="470">
        <f t="shared" si="13"/>
        <v>0</v>
      </c>
      <c r="H37" s="470">
        <f t="shared" si="13"/>
        <v>0</v>
      </c>
      <c r="I37" s="470">
        <f t="shared" si="13"/>
        <v>0</v>
      </c>
      <c r="J37" s="470">
        <f t="shared" si="13"/>
        <v>99000</v>
      </c>
      <c r="K37" s="470">
        <f t="shared" si="13"/>
        <v>99000</v>
      </c>
      <c r="L37" s="470">
        <f t="shared" si="13"/>
        <v>0</v>
      </c>
      <c r="M37" s="470">
        <f t="shared" si="13"/>
        <v>0</v>
      </c>
      <c r="N37" s="470">
        <f t="shared" si="13"/>
        <v>0</v>
      </c>
      <c r="O37" s="470">
        <f t="shared" si="13"/>
        <v>99000</v>
      </c>
      <c r="P37" s="465">
        <f t="shared" si="3"/>
        <v>116827</v>
      </c>
    </row>
    <row r="38" spans="1:84" s="458" customFormat="1" ht="33" customHeight="1" x14ac:dyDescent="0.25">
      <c r="A38" s="472" t="s">
        <v>155</v>
      </c>
      <c r="B38" s="472" t="s">
        <v>156</v>
      </c>
      <c r="C38" s="473" t="s">
        <v>157</v>
      </c>
      <c r="D38" s="469" t="s">
        <v>158</v>
      </c>
      <c r="E38" s="470">
        <v>0</v>
      </c>
      <c r="F38" s="470">
        <v>0</v>
      </c>
      <c r="G38" s="470">
        <v>0</v>
      </c>
      <c r="H38" s="470">
        <v>0</v>
      </c>
      <c r="I38" s="470">
        <v>0</v>
      </c>
      <c r="J38" s="470">
        <f>K38</f>
        <v>99000</v>
      </c>
      <c r="K38" s="470">
        <v>99000</v>
      </c>
      <c r="L38" s="470">
        <v>0</v>
      </c>
      <c r="M38" s="470">
        <v>0</v>
      </c>
      <c r="N38" s="470">
        <v>0</v>
      </c>
      <c r="O38" s="470">
        <v>99000</v>
      </c>
      <c r="P38" s="465">
        <f t="shared" si="3"/>
        <v>99000</v>
      </c>
    </row>
    <row r="39" spans="1:84" s="458" customFormat="1" ht="34.5" customHeight="1" x14ac:dyDescent="0.25">
      <c r="A39" s="472" t="s">
        <v>159</v>
      </c>
      <c r="B39" s="472" t="s">
        <v>160</v>
      </c>
      <c r="C39" s="473" t="s">
        <v>157</v>
      </c>
      <c r="D39" s="469" t="s">
        <v>161</v>
      </c>
      <c r="E39" s="470">
        <f>F39</f>
        <v>17827</v>
      </c>
      <c r="F39" s="470">
        <v>17827</v>
      </c>
      <c r="G39" s="470">
        <v>0</v>
      </c>
      <c r="H39" s="470">
        <v>0</v>
      </c>
      <c r="I39" s="470">
        <v>0</v>
      </c>
      <c r="J39" s="470">
        <v>0</v>
      </c>
      <c r="K39" s="470">
        <v>0</v>
      </c>
      <c r="L39" s="470">
        <v>0</v>
      </c>
      <c r="M39" s="470">
        <v>0</v>
      </c>
      <c r="N39" s="470">
        <v>0</v>
      </c>
      <c r="O39" s="470">
        <v>0</v>
      </c>
      <c r="P39" s="465">
        <f t="shared" si="3"/>
        <v>17827</v>
      </c>
    </row>
    <row r="40" spans="1:84" s="471" customFormat="1" ht="24" customHeight="1" x14ac:dyDescent="0.25">
      <c r="A40" s="466" t="s">
        <v>162</v>
      </c>
      <c r="B40" s="472">
        <v>8000</v>
      </c>
      <c r="C40" s="473"/>
      <c r="D40" s="476" t="s">
        <v>163</v>
      </c>
      <c r="E40" s="470">
        <f>E41</f>
        <v>10000</v>
      </c>
      <c r="F40" s="470">
        <f t="shared" ref="F40:O40" si="14">F41</f>
        <v>10000</v>
      </c>
      <c r="G40" s="470">
        <f t="shared" si="14"/>
        <v>0</v>
      </c>
      <c r="H40" s="470">
        <f t="shared" si="14"/>
        <v>0</v>
      </c>
      <c r="I40" s="470">
        <f t="shared" si="14"/>
        <v>0</v>
      </c>
      <c r="J40" s="470">
        <f t="shared" si="14"/>
        <v>0</v>
      </c>
      <c r="K40" s="470">
        <f t="shared" si="14"/>
        <v>0</v>
      </c>
      <c r="L40" s="470">
        <f t="shared" si="14"/>
        <v>0</v>
      </c>
      <c r="M40" s="470">
        <f t="shared" si="14"/>
        <v>0</v>
      </c>
      <c r="N40" s="470">
        <f t="shared" si="14"/>
        <v>0</v>
      </c>
      <c r="O40" s="470">
        <f t="shared" si="14"/>
        <v>0</v>
      </c>
      <c r="P40" s="465">
        <f t="shared" si="3"/>
        <v>10000</v>
      </c>
    </row>
    <row r="41" spans="1:84" s="458" customFormat="1" ht="20.25" customHeight="1" x14ac:dyDescent="0.25">
      <c r="A41" s="472" t="s">
        <v>164</v>
      </c>
      <c r="B41" s="472" t="s">
        <v>165</v>
      </c>
      <c r="C41" s="473" t="s">
        <v>94</v>
      </c>
      <c r="D41" s="469" t="s">
        <v>166</v>
      </c>
      <c r="E41" s="470">
        <f>F41</f>
        <v>10000</v>
      </c>
      <c r="F41" s="470">
        <v>10000</v>
      </c>
      <c r="G41" s="470">
        <v>0</v>
      </c>
      <c r="H41" s="470">
        <v>0</v>
      </c>
      <c r="I41" s="470">
        <v>0</v>
      </c>
      <c r="J41" s="470">
        <v>0</v>
      </c>
      <c r="K41" s="470">
        <v>0</v>
      </c>
      <c r="L41" s="470">
        <v>0</v>
      </c>
      <c r="M41" s="470">
        <v>0</v>
      </c>
      <c r="N41" s="470">
        <v>0</v>
      </c>
      <c r="O41" s="470">
        <v>0</v>
      </c>
      <c r="P41" s="465">
        <f t="shared" si="3"/>
        <v>10000</v>
      </c>
    </row>
    <row r="42" spans="1:84" s="474" customFormat="1" ht="59.25" customHeight="1" x14ac:dyDescent="0.25">
      <c r="A42" s="466" t="s">
        <v>169</v>
      </c>
      <c r="B42" s="472">
        <v>9700</v>
      </c>
      <c r="C42" s="473"/>
      <c r="D42" s="476" t="s">
        <v>170</v>
      </c>
      <c r="E42" s="470">
        <v>1485094</v>
      </c>
      <c r="F42" s="470">
        <v>1485094</v>
      </c>
      <c r="G42" s="470">
        <f t="shared" ref="G42:O42" si="15">G43</f>
        <v>0</v>
      </c>
      <c r="H42" s="470">
        <f t="shared" si="15"/>
        <v>0</v>
      </c>
      <c r="I42" s="470">
        <f t="shared" si="15"/>
        <v>0</v>
      </c>
      <c r="J42" s="470">
        <f t="shared" si="15"/>
        <v>0</v>
      </c>
      <c r="K42" s="470">
        <f t="shared" si="15"/>
        <v>0</v>
      </c>
      <c r="L42" s="470">
        <f t="shared" si="15"/>
        <v>0</v>
      </c>
      <c r="M42" s="470">
        <f t="shared" si="15"/>
        <v>0</v>
      </c>
      <c r="N42" s="470">
        <f t="shared" si="15"/>
        <v>0</v>
      </c>
      <c r="O42" s="470">
        <f t="shared" si="15"/>
        <v>0</v>
      </c>
      <c r="P42" s="465">
        <f t="shared" si="3"/>
        <v>1485094</v>
      </c>
      <c r="Q42" s="471"/>
      <c r="R42" s="471"/>
      <c r="S42" s="471"/>
      <c r="T42" s="471"/>
      <c r="U42" s="471"/>
      <c r="V42" s="471"/>
      <c r="W42" s="471"/>
      <c r="X42" s="471"/>
      <c r="Y42" s="471"/>
      <c r="Z42" s="471"/>
      <c r="AA42" s="471"/>
      <c r="AB42" s="471"/>
      <c r="AC42" s="471"/>
      <c r="AD42" s="471"/>
      <c r="AE42" s="471"/>
      <c r="AF42" s="471"/>
      <c r="AG42" s="471"/>
      <c r="AH42" s="471"/>
      <c r="AI42" s="471"/>
      <c r="AJ42" s="471"/>
      <c r="AK42" s="471"/>
      <c r="AL42" s="471"/>
      <c r="AM42" s="471"/>
      <c r="AN42" s="471"/>
      <c r="AO42" s="471"/>
      <c r="AP42" s="471"/>
      <c r="AQ42" s="471"/>
      <c r="AR42" s="471"/>
      <c r="AS42" s="471"/>
      <c r="AT42" s="471"/>
      <c r="AU42" s="471"/>
      <c r="AV42" s="471"/>
      <c r="AW42" s="471"/>
      <c r="AX42" s="471"/>
      <c r="AY42" s="471"/>
      <c r="AZ42" s="471"/>
      <c r="BA42" s="471"/>
      <c r="BB42" s="471"/>
      <c r="BC42" s="471"/>
      <c r="BD42" s="471"/>
      <c r="BE42" s="471"/>
      <c r="BF42" s="471"/>
      <c r="BG42" s="471"/>
      <c r="BH42" s="471"/>
      <c r="BI42" s="471"/>
      <c r="BJ42" s="471"/>
      <c r="BK42" s="471"/>
      <c r="BL42" s="471"/>
      <c r="BM42" s="471"/>
      <c r="BN42" s="471"/>
      <c r="BO42" s="471"/>
      <c r="BP42" s="471"/>
      <c r="BQ42" s="471"/>
      <c r="BR42" s="471"/>
      <c r="BS42" s="471"/>
      <c r="BT42" s="471"/>
      <c r="BU42" s="471"/>
      <c r="BV42" s="471"/>
      <c r="BW42" s="471"/>
      <c r="BX42" s="471"/>
      <c r="BY42" s="471"/>
      <c r="BZ42" s="471"/>
      <c r="CA42" s="471"/>
      <c r="CB42" s="471"/>
      <c r="CC42" s="471"/>
      <c r="CD42" s="471"/>
      <c r="CE42" s="471"/>
      <c r="CF42" s="471"/>
    </row>
    <row r="43" spans="1:84" s="458" customFormat="1" ht="63.75" customHeight="1" x14ac:dyDescent="0.25">
      <c r="A43" s="472" t="s">
        <v>171</v>
      </c>
      <c r="B43" s="472" t="s">
        <v>172</v>
      </c>
      <c r="C43" s="473" t="s">
        <v>93</v>
      </c>
      <c r="D43" s="469" t="s">
        <v>173</v>
      </c>
      <c r="E43" s="470">
        <v>1485094</v>
      </c>
      <c r="F43" s="470">
        <v>1485094</v>
      </c>
      <c r="G43" s="470">
        <v>0</v>
      </c>
      <c r="H43" s="470">
        <v>0</v>
      </c>
      <c r="I43" s="470">
        <v>0</v>
      </c>
      <c r="J43" s="470">
        <f>K43</f>
        <v>0</v>
      </c>
      <c r="K43" s="470">
        <v>0</v>
      </c>
      <c r="L43" s="470">
        <v>0</v>
      </c>
      <c r="M43" s="470">
        <v>0</v>
      </c>
      <c r="N43" s="470">
        <v>0</v>
      </c>
      <c r="O43" s="470">
        <v>0</v>
      </c>
      <c r="P43" s="465">
        <f t="shared" si="3"/>
        <v>1485094</v>
      </c>
    </row>
    <row r="44" spans="1:84" s="458" customFormat="1" x14ac:dyDescent="0.25">
      <c r="A44" s="462" t="s">
        <v>52</v>
      </c>
      <c r="B44" s="461" t="s">
        <v>52</v>
      </c>
      <c r="C44" s="463" t="s">
        <v>52</v>
      </c>
      <c r="D44" s="464" t="s">
        <v>5</v>
      </c>
      <c r="E44" s="465">
        <f t="shared" ref="E44:P44" si="16">E12</f>
        <v>36803529</v>
      </c>
      <c r="F44" s="465">
        <f t="shared" si="16"/>
        <v>36803529</v>
      </c>
      <c r="G44" s="465">
        <f t="shared" si="16"/>
        <v>22252808</v>
      </c>
      <c r="H44" s="465">
        <f t="shared" si="16"/>
        <v>1532745</v>
      </c>
      <c r="I44" s="465">
        <f t="shared" si="16"/>
        <v>0</v>
      </c>
      <c r="J44" s="465">
        <f t="shared" si="16"/>
        <v>435571</v>
      </c>
      <c r="K44" s="465">
        <f t="shared" si="16"/>
        <v>435571</v>
      </c>
      <c r="L44" s="465">
        <f t="shared" si="16"/>
        <v>0</v>
      </c>
      <c r="M44" s="465">
        <f t="shared" si="16"/>
        <v>0</v>
      </c>
      <c r="N44" s="465">
        <f t="shared" si="16"/>
        <v>0</v>
      </c>
      <c r="O44" s="465">
        <f t="shared" si="16"/>
        <v>435571</v>
      </c>
      <c r="P44" s="465">
        <f t="shared" si="16"/>
        <v>37239100</v>
      </c>
    </row>
    <row r="45" spans="1:84" s="458" customFormat="1" x14ac:dyDescent="0.25"/>
    <row r="46" spans="1:84" s="458" customFormat="1" x14ac:dyDescent="0.25">
      <c r="B46" s="475" t="s">
        <v>54</v>
      </c>
      <c r="H46" s="475" t="s">
        <v>55</v>
      </c>
    </row>
    <row r="47" spans="1:84" s="458" customFormat="1" x14ac:dyDescent="0.25"/>
  </sheetData>
  <mergeCells count="25">
    <mergeCell ref="J7:O7"/>
    <mergeCell ref="P7:P10"/>
    <mergeCell ref="E8:E10"/>
    <mergeCell ref="F8:F10"/>
    <mergeCell ref="G8:H8"/>
    <mergeCell ref="I8:I10"/>
    <mergeCell ref="J8:J10"/>
    <mergeCell ref="K8:K10"/>
    <mergeCell ref="L8:L10"/>
    <mergeCell ref="M8:N8"/>
    <mergeCell ref="O8:O10"/>
    <mergeCell ref="G9:G10"/>
    <mergeCell ref="H9:H10"/>
    <mergeCell ref="M9:M10"/>
    <mergeCell ref="N9:N10"/>
    <mergeCell ref="K1:M1"/>
    <mergeCell ref="K2:P2"/>
    <mergeCell ref="K3:P3"/>
    <mergeCell ref="A4:P4"/>
    <mergeCell ref="A5:P5"/>
    <mergeCell ref="A7:A10"/>
    <mergeCell ref="B7:B10"/>
    <mergeCell ref="C7:C10"/>
    <mergeCell ref="D7:D10"/>
    <mergeCell ref="E7:I7"/>
  </mergeCells>
  <pageMargins left="0" right="0" top="0" bottom="0" header="0" footer="0"/>
  <pageSetup paperSize="9" scale="6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9"/>
  <sheetViews>
    <sheetView topLeftCell="D7" zoomScale="80" zoomScaleNormal="80" workbookViewId="0">
      <selection activeCell="AB15" sqref="AB15"/>
    </sheetView>
  </sheetViews>
  <sheetFormatPr defaultRowHeight="18.75" x14ac:dyDescent="0.3"/>
  <cols>
    <col min="1" max="1" width="13.5703125" style="31" customWidth="1"/>
    <col min="2" max="2" width="21.28515625" style="19" customWidth="1"/>
    <col min="3" max="3" width="12.85546875" style="19" customWidth="1"/>
    <col min="4" max="4" width="14.5703125" style="19" customWidth="1"/>
    <col min="5" max="5" width="13" style="19" customWidth="1"/>
    <col min="6" max="6" width="11.85546875" style="19" customWidth="1"/>
    <col min="7" max="7" width="14" style="19" customWidth="1"/>
    <col min="8" max="8" width="13.85546875" style="19" customWidth="1"/>
    <col min="9" max="9" width="11.28515625" style="19" customWidth="1"/>
    <col min="10" max="10" width="12.7109375" style="28" customWidth="1"/>
    <col min="11" max="11" width="12" style="29" customWidth="1"/>
    <col min="12" max="12" width="11.5703125" style="27" customWidth="1"/>
    <col min="13" max="13" width="12.85546875" style="30" customWidth="1"/>
    <col min="14" max="14" width="10.7109375" style="30" customWidth="1"/>
    <col min="15" max="15" width="11" style="30" customWidth="1"/>
    <col min="16" max="16" width="12.7109375" style="30" customWidth="1"/>
    <col min="17" max="17" width="13.7109375" style="30" customWidth="1"/>
    <col min="18" max="18" width="15.42578125" style="30" hidden="1" customWidth="1"/>
    <col min="19" max="19" width="16.42578125" style="27" hidden="1" customWidth="1"/>
    <col min="20" max="20" width="10.85546875" style="27" customWidth="1"/>
    <col min="21" max="21" width="13.85546875" style="27" customWidth="1"/>
    <col min="22" max="22" width="11.28515625" style="19" customWidth="1"/>
    <col min="23" max="23" width="10.7109375" style="19" customWidth="1"/>
    <col min="24" max="24" width="19.42578125" style="19" hidden="1" customWidth="1"/>
    <col min="25" max="25" width="12.7109375" style="19" customWidth="1"/>
    <col min="26" max="26" width="66.28515625" style="19" hidden="1" customWidth="1"/>
    <col min="27" max="27" width="12" style="19" customWidth="1"/>
    <col min="28" max="256" width="9.140625" style="19"/>
    <col min="257" max="257" width="18.28515625" style="19" customWidth="1"/>
    <col min="258" max="258" width="35.85546875" style="19" customWidth="1"/>
    <col min="259" max="259" width="25.42578125" style="19" customWidth="1"/>
    <col min="260" max="260" width="24.42578125" style="19" customWidth="1"/>
    <col min="261" max="261" width="26" style="19" customWidth="1"/>
    <col min="262" max="262" width="27.42578125" style="19" customWidth="1"/>
    <col min="263" max="263" width="28.140625" style="19" customWidth="1"/>
    <col min="264" max="264" width="19.5703125" style="19" customWidth="1"/>
    <col min="265" max="265" width="15" style="19" customWidth="1"/>
    <col min="266" max="266" width="16.28515625" style="19" customWidth="1"/>
    <col min="267" max="267" width="15.28515625" style="19" customWidth="1"/>
    <col min="268" max="269" width="15.42578125" style="19" customWidth="1"/>
    <col min="270" max="271" width="14.7109375" style="19" customWidth="1"/>
    <col min="272" max="272" width="17.5703125" style="19" customWidth="1"/>
    <col min="273" max="273" width="14.28515625" style="19" customWidth="1"/>
    <col min="274" max="275" width="0" style="19" hidden="1" customWidth="1"/>
    <col min="276" max="276" width="29.42578125" style="19" customWidth="1"/>
    <col min="277" max="277" width="16.85546875" style="19" customWidth="1"/>
    <col min="278" max="278" width="17.7109375" style="19" customWidth="1"/>
    <col min="279" max="279" width="19" style="19" customWidth="1"/>
    <col min="280" max="280" width="0" style="19" hidden="1" customWidth="1"/>
    <col min="281" max="281" width="26.85546875" style="19" customWidth="1"/>
    <col min="282" max="282" width="0" style="19" hidden="1" customWidth="1"/>
    <col min="283" max="283" width="16.5703125" style="19" customWidth="1"/>
    <col min="284" max="512" width="9.140625" style="19"/>
    <col min="513" max="513" width="18.28515625" style="19" customWidth="1"/>
    <col min="514" max="514" width="35.85546875" style="19" customWidth="1"/>
    <col min="515" max="515" width="25.42578125" style="19" customWidth="1"/>
    <col min="516" max="516" width="24.42578125" style="19" customWidth="1"/>
    <col min="517" max="517" width="26" style="19" customWidth="1"/>
    <col min="518" max="518" width="27.42578125" style="19" customWidth="1"/>
    <col min="519" max="519" width="28.140625" style="19" customWidth="1"/>
    <col min="520" max="520" width="19.5703125" style="19" customWidth="1"/>
    <col min="521" max="521" width="15" style="19" customWidth="1"/>
    <col min="522" max="522" width="16.28515625" style="19" customWidth="1"/>
    <col min="523" max="523" width="15.28515625" style="19" customWidth="1"/>
    <col min="524" max="525" width="15.42578125" style="19" customWidth="1"/>
    <col min="526" max="527" width="14.7109375" style="19" customWidth="1"/>
    <col min="528" max="528" width="17.5703125" style="19" customWidth="1"/>
    <col min="529" max="529" width="14.28515625" style="19" customWidth="1"/>
    <col min="530" max="531" width="0" style="19" hidden="1" customWidth="1"/>
    <col min="532" max="532" width="29.42578125" style="19" customWidth="1"/>
    <col min="533" max="533" width="16.85546875" style="19" customWidth="1"/>
    <col min="534" max="534" width="17.7109375" style="19" customWidth="1"/>
    <col min="535" max="535" width="19" style="19" customWidth="1"/>
    <col min="536" max="536" width="0" style="19" hidden="1" customWidth="1"/>
    <col min="537" max="537" width="26.85546875" style="19" customWidth="1"/>
    <col min="538" max="538" width="0" style="19" hidden="1" customWidth="1"/>
    <col min="539" max="539" width="16.5703125" style="19" customWidth="1"/>
    <col min="540" max="768" width="9.140625" style="19"/>
    <col min="769" max="769" width="18.28515625" style="19" customWidth="1"/>
    <col min="770" max="770" width="35.85546875" style="19" customWidth="1"/>
    <col min="771" max="771" width="25.42578125" style="19" customWidth="1"/>
    <col min="772" max="772" width="24.42578125" style="19" customWidth="1"/>
    <col min="773" max="773" width="26" style="19" customWidth="1"/>
    <col min="774" max="774" width="27.42578125" style="19" customWidth="1"/>
    <col min="775" max="775" width="28.140625" style="19" customWidth="1"/>
    <col min="776" max="776" width="19.5703125" style="19" customWidth="1"/>
    <col min="777" max="777" width="15" style="19" customWidth="1"/>
    <col min="778" max="778" width="16.28515625" style="19" customWidth="1"/>
    <col min="779" max="779" width="15.28515625" style="19" customWidth="1"/>
    <col min="780" max="781" width="15.42578125" style="19" customWidth="1"/>
    <col min="782" max="783" width="14.7109375" style="19" customWidth="1"/>
    <col min="784" max="784" width="17.5703125" style="19" customWidth="1"/>
    <col min="785" max="785" width="14.28515625" style="19" customWidth="1"/>
    <col min="786" max="787" width="0" style="19" hidden="1" customWidth="1"/>
    <col min="788" max="788" width="29.42578125" style="19" customWidth="1"/>
    <col min="789" max="789" width="16.85546875" style="19" customWidth="1"/>
    <col min="790" max="790" width="17.7109375" style="19" customWidth="1"/>
    <col min="791" max="791" width="19" style="19" customWidth="1"/>
    <col min="792" max="792" width="0" style="19" hidden="1" customWidth="1"/>
    <col min="793" max="793" width="26.85546875" style="19" customWidth="1"/>
    <col min="794" max="794" width="0" style="19" hidden="1" customWidth="1"/>
    <col min="795" max="795" width="16.5703125" style="19" customWidth="1"/>
    <col min="796" max="1024" width="9.140625" style="19"/>
    <col min="1025" max="1025" width="18.28515625" style="19" customWidth="1"/>
    <col min="1026" max="1026" width="35.85546875" style="19" customWidth="1"/>
    <col min="1027" max="1027" width="25.42578125" style="19" customWidth="1"/>
    <col min="1028" max="1028" width="24.42578125" style="19" customWidth="1"/>
    <col min="1029" max="1029" width="26" style="19" customWidth="1"/>
    <col min="1030" max="1030" width="27.42578125" style="19" customWidth="1"/>
    <col min="1031" max="1031" width="28.140625" style="19" customWidth="1"/>
    <col min="1032" max="1032" width="19.5703125" style="19" customWidth="1"/>
    <col min="1033" max="1033" width="15" style="19" customWidth="1"/>
    <col min="1034" max="1034" width="16.28515625" style="19" customWidth="1"/>
    <col min="1035" max="1035" width="15.28515625" style="19" customWidth="1"/>
    <col min="1036" max="1037" width="15.42578125" style="19" customWidth="1"/>
    <col min="1038" max="1039" width="14.7109375" style="19" customWidth="1"/>
    <col min="1040" max="1040" width="17.5703125" style="19" customWidth="1"/>
    <col min="1041" max="1041" width="14.28515625" style="19" customWidth="1"/>
    <col min="1042" max="1043" width="0" style="19" hidden="1" customWidth="1"/>
    <col min="1044" max="1044" width="29.42578125" style="19" customWidth="1"/>
    <col min="1045" max="1045" width="16.85546875" style="19" customWidth="1"/>
    <col min="1046" max="1046" width="17.7109375" style="19" customWidth="1"/>
    <col min="1047" max="1047" width="19" style="19" customWidth="1"/>
    <col min="1048" max="1048" width="0" style="19" hidden="1" customWidth="1"/>
    <col min="1049" max="1049" width="26.85546875" style="19" customWidth="1"/>
    <col min="1050" max="1050" width="0" style="19" hidden="1" customWidth="1"/>
    <col min="1051" max="1051" width="16.5703125" style="19" customWidth="1"/>
    <col min="1052" max="1280" width="9.140625" style="19"/>
    <col min="1281" max="1281" width="18.28515625" style="19" customWidth="1"/>
    <col min="1282" max="1282" width="35.85546875" style="19" customWidth="1"/>
    <col min="1283" max="1283" width="25.42578125" style="19" customWidth="1"/>
    <col min="1284" max="1284" width="24.42578125" style="19" customWidth="1"/>
    <col min="1285" max="1285" width="26" style="19" customWidth="1"/>
    <col min="1286" max="1286" width="27.42578125" style="19" customWidth="1"/>
    <col min="1287" max="1287" width="28.140625" style="19" customWidth="1"/>
    <col min="1288" max="1288" width="19.5703125" style="19" customWidth="1"/>
    <col min="1289" max="1289" width="15" style="19" customWidth="1"/>
    <col min="1290" max="1290" width="16.28515625" style="19" customWidth="1"/>
    <col min="1291" max="1291" width="15.28515625" style="19" customWidth="1"/>
    <col min="1292" max="1293" width="15.42578125" style="19" customWidth="1"/>
    <col min="1294" max="1295" width="14.7109375" style="19" customWidth="1"/>
    <col min="1296" max="1296" width="17.5703125" style="19" customWidth="1"/>
    <col min="1297" max="1297" width="14.28515625" style="19" customWidth="1"/>
    <col min="1298" max="1299" width="0" style="19" hidden="1" customWidth="1"/>
    <col min="1300" max="1300" width="29.42578125" style="19" customWidth="1"/>
    <col min="1301" max="1301" width="16.85546875" style="19" customWidth="1"/>
    <col min="1302" max="1302" width="17.7109375" style="19" customWidth="1"/>
    <col min="1303" max="1303" width="19" style="19" customWidth="1"/>
    <col min="1304" max="1304" width="0" style="19" hidden="1" customWidth="1"/>
    <col min="1305" max="1305" width="26.85546875" style="19" customWidth="1"/>
    <col min="1306" max="1306" width="0" style="19" hidden="1" customWidth="1"/>
    <col min="1307" max="1307" width="16.5703125" style="19" customWidth="1"/>
    <col min="1308" max="1536" width="9.140625" style="19"/>
    <col min="1537" max="1537" width="18.28515625" style="19" customWidth="1"/>
    <col min="1538" max="1538" width="35.85546875" style="19" customWidth="1"/>
    <col min="1539" max="1539" width="25.42578125" style="19" customWidth="1"/>
    <col min="1540" max="1540" width="24.42578125" style="19" customWidth="1"/>
    <col min="1541" max="1541" width="26" style="19" customWidth="1"/>
    <col min="1542" max="1542" width="27.42578125" style="19" customWidth="1"/>
    <col min="1543" max="1543" width="28.140625" style="19" customWidth="1"/>
    <col min="1544" max="1544" width="19.5703125" style="19" customWidth="1"/>
    <col min="1545" max="1545" width="15" style="19" customWidth="1"/>
    <col min="1546" max="1546" width="16.28515625" style="19" customWidth="1"/>
    <col min="1547" max="1547" width="15.28515625" style="19" customWidth="1"/>
    <col min="1548" max="1549" width="15.42578125" style="19" customWidth="1"/>
    <col min="1550" max="1551" width="14.7109375" style="19" customWidth="1"/>
    <col min="1552" max="1552" width="17.5703125" style="19" customWidth="1"/>
    <col min="1553" max="1553" width="14.28515625" style="19" customWidth="1"/>
    <col min="1554" max="1555" width="0" style="19" hidden="1" customWidth="1"/>
    <col min="1556" max="1556" width="29.42578125" style="19" customWidth="1"/>
    <col min="1557" max="1557" width="16.85546875" style="19" customWidth="1"/>
    <col min="1558" max="1558" width="17.7109375" style="19" customWidth="1"/>
    <col min="1559" max="1559" width="19" style="19" customWidth="1"/>
    <col min="1560" max="1560" width="0" style="19" hidden="1" customWidth="1"/>
    <col min="1561" max="1561" width="26.85546875" style="19" customWidth="1"/>
    <col min="1562" max="1562" width="0" style="19" hidden="1" customWidth="1"/>
    <col min="1563" max="1563" width="16.5703125" style="19" customWidth="1"/>
    <col min="1564" max="1792" width="9.140625" style="19"/>
    <col min="1793" max="1793" width="18.28515625" style="19" customWidth="1"/>
    <col min="1794" max="1794" width="35.85546875" style="19" customWidth="1"/>
    <col min="1795" max="1795" width="25.42578125" style="19" customWidth="1"/>
    <col min="1796" max="1796" width="24.42578125" style="19" customWidth="1"/>
    <col min="1797" max="1797" width="26" style="19" customWidth="1"/>
    <col min="1798" max="1798" width="27.42578125" style="19" customWidth="1"/>
    <col min="1799" max="1799" width="28.140625" style="19" customWidth="1"/>
    <col min="1800" max="1800" width="19.5703125" style="19" customWidth="1"/>
    <col min="1801" max="1801" width="15" style="19" customWidth="1"/>
    <col min="1802" max="1802" width="16.28515625" style="19" customWidth="1"/>
    <col min="1803" max="1803" width="15.28515625" style="19" customWidth="1"/>
    <col min="1804" max="1805" width="15.42578125" style="19" customWidth="1"/>
    <col min="1806" max="1807" width="14.7109375" style="19" customWidth="1"/>
    <col min="1808" max="1808" width="17.5703125" style="19" customWidth="1"/>
    <col min="1809" max="1809" width="14.28515625" style="19" customWidth="1"/>
    <col min="1810" max="1811" width="0" style="19" hidden="1" customWidth="1"/>
    <col min="1812" max="1812" width="29.42578125" style="19" customWidth="1"/>
    <col min="1813" max="1813" width="16.85546875" style="19" customWidth="1"/>
    <col min="1814" max="1814" width="17.7109375" style="19" customWidth="1"/>
    <col min="1815" max="1815" width="19" style="19" customWidth="1"/>
    <col min="1816" max="1816" width="0" style="19" hidden="1" customWidth="1"/>
    <col min="1817" max="1817" width="26.85546875" style="19" customWidth="1"/>
    <col min="1818" max="1818" width="0" style="19" hidden="1" customWidth="1"/>
    <col min="1819" max="1819" width="16.5703125" style="19" customWidth="1"/>
    <col min="1820" max="2048" width="9.140625" style="19"/>
    <col min="2049" max="2049" width="18.28515625" style="19" customWidth="1"/>
    <col min="2050" max="2050" width="35.85546875" style="19" customWidth="1"/>
    <col min="2051" max="2051" width="25.42578125" style="19" customWidth="1"/>
    <col min="2052" max="2052" width="24.42578125" style="19" customWidth="1"/>
    <col min="2053" max="2053" width="26" style="19" customWidth="1"/>
    <col min="2054" max="2054" width="27.42578125" style="19" customWidth="1"/>
    <col min="2055" max="2055" width="28.140625" style="19" customWidth="1"/>
    <col min="2056" max="2056" width="19.5703125" style="19" customWidth="1"/>
    <col min="2057" max="2057" width="15" style="19" customWidth="1"/>
    <col min="2058" max="2058" width="16.28515625" style="19" customWidth="1"/>
    <col min="2059" max="2059" width="15.28515625" style="19" customWidth="1"/>
    <col min="2060" max="2061" width="15.42578125" style="19" customWidth="1"/>
    <col min="2062" max="2063" width="14.7109375" style="19" customWidth="1"/>
    <col min="2064" max="2064" width="17.5703125" style="19" customWidth="1"/>
    <col min="2065" max="2065" width="14.28515625" style="19" customWidth="1"/>
    <col min="2066" max="2067" width="0" style="19" hidden="1" customWidth="1"/>
    <col min="2068" max="2068" width="29.42578125" style="19" customWidth="1"/>
    <col min="2069" max="2069" width="16.85546875" style="19" customWidth="1"/>
    <col min="2070" max="2070" width="17.7109375" style="19" customWidth="1"/>
    <col min="2071" max="2071" width="19" style="19" customWidth="1"/>
    <col min="2072" max="2072" width="0" style="19" hidden="1" customWidth="1"/>
    <col min="2073" max="2073" width="26.85546875" style="19" customWidth="1"/>
    <col min="2074" max="2074" width="0" style="19" hidden="1" customWidth="1"/>
    <col min="2075" max="2075" width="16.5703125" style="19" customWidth="1"/>
    <col min="2076" max="2304" width="9.140625" style="19"/>
    <col min="2305" max="2305" width="18.28515625" style="19" customWidth="1"/>
    <col min="2306" max="2306" width="35.85546875" style="19" customWidth="1"/>
    <col min="2307" max="2307" width="25.42578125" style="19" customWidth="1"/>
    <col min="2308" max="2308" width="24.42578125" style="19" customWidth="1"/>
    <col min="2309" max="2309" width="26" style="19" customWidth="1"/>
    <col min="2310" max="2310" width="27.42578125" style="19" customWidth="1"/>
    <col min="2311" max="2311" width="28.140625" style="19" customWidth="1"/>
    <col min="2312" max="2312" width="19.5703125" style="19" customWidth="1"/>
    <col min="2313" max="2313" width="15" style="19" customWidth="1"/>
    <col min="2314" max="2314" width="16.28515625" style="19" customWidth="1"/>
    <col min="2315" max="2315" width="15.28515625" style="19" customWidth="1"/>
    <col min="2316" max="2317" width="15.42578125" style="19" customWidth="1"/>
    <col min="2318" max="2319" width="14.7109375" style="19" customWidth="1"/>
    <col min="2320" max="2320" width="17.5703125" style="19" customWidth="1"/>
    <col min="2321" max="2321" width="14.28515625" style="19" customWidth="1"/>
    <col min="2322" max="2323" width="0" style="19" hidden="1" customWidth="1"/>
    <col min="2324" max="2324" width="29.42578125" style="19" customWidth="1"/>
    <col min="2325" max="2325" width="16.85546875" style="19" customWidth="1"/>
    <col min="2326" max="2326" width="17.7109375" style="19" customWidth="1"/>
    <col min="2327" max="2327" width="19" style="19" customWidth="1"/>
    <col min="2328" max="2328" width="0" style="19" hidden="1" customWidth="1"/>
    <col min="2329" max="2329" width="26.85546875" style="19" customWidth="1"/>
    <col min="2330" max="2330" width="0" style="19" hidden="1" customWidth="1"/>
    <col min="2331" max="2331" width="16.5703125" style="19" customWidth="1"/>
    <col min="2332" max="2560" width="9.140625" style="19"/>
    <col min="2561" max="2561" width="18.28515625" style="19" customWidth="1"/>
    <col min="2562" max="2562" width="35.85546875" style="19" customWidth="1"/>
    <col min="2563" max="2563" width="25.42578125" style="19" customWidth="1"/>
    <col min="2564" max="2564" width="24.42578125" style="19" customWidth="1"/>
    <col min="2565" max="2565" width="26" style="19" customWidth="1"/>
    <col min="2566" max="2566" width="27.42578125" style="19" customWidth="1"/>
    <col min="2567" max="2567" width="28.140625" style="19" customWidth="1"/>
    <col min="2568" max="2568" width="19.5703125" style="19" customWidth="1"/>
    <col min="2569" max="2569" width="15" style="19" customWidth="1"/>
    <col min="2570" max="2570" width="16.28515625" style="19" customWidth="1"/>
    <col min="2571" max="2571" width="15.28515625" style="19" customWidth="1"/>
    <col min="2572" max="2573" width="15.42578125" style="19" customWidth="1"/>
    <col min="2574" max="2575" width="14.7109375" style="19" customWidth="1"/>
    <col min="2576" max="2576" width="17.5703125" style="19" customWidth="1"/>
    <col min="2577" max="2577" width="14.28515625" style="19" customWidth="1"/>
    <col min="2578" max="2579" width="0" style="19" hidden="1" customWidth="1"/>
    <col min="2580" max="2580" width="29.42578125" style="19" customWidth="1"/>
    <col min="2581" max="2581" width="16.85546875" style="19" customWidth="1"/>
    <col min="2582" max="2582" width="17.7109375" style="19" customWidth="1"/>
    <col min="2583" max="2583" width="19" style="19" customWidth="1"/>
    <col min="2584" max="2584" width="0" style="19" hidden="1" customWidth="1"/>
    <col min="2585" max="2585" width="26.85546875" style="19" customWidth="1"/>
    <col min="2586" max="2586" width="0" style="19" hidden="1" customWidth="1"/>
    <col min="2587" max="2587" width="16.5703125" style="19" customWidth="1"/>
    <col min="2588" max="2816" width="9.140625" style="19"/>
    <col min="2817" max="2817" width="18.28515625" style="19" customWidth="1"/>
    <col min="2818" max="2818" width="35.85546875" style="19" customWidth="1"/>
    <col min="2819" max="2819" width="25.42578125" style="19" customWidth="1"/>
    <col min="2820" max="2820" width="24.42578125" style="19" customWidth="1"/>
    <col min="2821" max="2821" width="26" style="19" customWidth="1"/>
    <col min="2822" max="2822" width="27.42578125" style="19" customWidth="1"/>
    <col min="2823" max="2823" width="28.140625" style="19" customWidth="1"/>
    <col min="2824" max="2824" width="19.5703125" style="19" customWidth="1"/>
    <col min="2825" max="2825" width="15" style="19" customWidth="1"/>
    <col min="2826" max="2826" width="16.28515625" style="19" customWidth="1"/>
    <col min="2827" max="2827" width="15.28515625" style="19" customWidth="1"/>
    <col min="2828" max="2829" width="15.42578125" style="19" customWidth="1"/>
    <col min="2830" max="2831" width="14.7109375" style="19" customWidth="1"/>
    <col min="2832" max="2832" width="17.5703125" style="19" customWidth="1"/>
    <col min="2833" max="2833" width="14.28515625" style="19" customWidth="1"/>
    <col min="2834" max="2835" width="0" style="19" hidden="1" customWidth="1"/>
    <col min="2836" max="2836" width="29.42578125" style="19" customWidth="1"/>
    <col min="2837" max="2837" width="16.85546875" style="19" customWidth="1"/>
    <col min="2838" max="2838" width="17.7109375" style="19" customWidth="1"/>
    <col min="2839" max="2839" width="19" style="19" customWidth="1"/>
    <col min="2840" max="2840" width="0" style="19" hidden="1" customWidth="1"/>
    <col min="2841" max="2841" width="26.85546875" style="19" customWidth="1"/>
    <col min="2842" max="2842" width="0" style="19" hidden="1" customWidth="1"/>
    <col min="2843" max="2843" width="16.5703125" style="19" customWidth="1"/>
    <col min="2844" max="3072" width="9.140625" style="19"/>
    <col min="3073" max="3073" width="18.28515625" style="19" customWidth="1"/>
    <col min="3074" max="3074" width="35.85546875" style="19" customWidth="1"/>
    <col min="3075" max="3075" width="25.42578125" style="19" customWidth="1"/>
    <col min="3076" max="3076" width="24.42578125" style="19" customWidth="1"/>
    <col min="3077" max="3077" width="26" style="19" customWidth="1"/>
    <col min="3078" max="3078" width="27.42578125" style="19" customWidth="1"/>
    <col min="3079" max="3079" width="28.140625" style="19" customWidth="1"/>
    <col min="3080" max="3080" width="19.5703125" style="19" customWidth="1"/>
    <col min="3081" max="3081" width="15" style="19" customWidth="1"/>
    <col min="3082" max="3082" width="16.28515625" style="19" customWidth="1"/>
    <col min="3083" max="3083" width="15.28515625" style="19" customWidth="1"/>
    <col min="3084" max="3085" width="15.42578125" style="19" customWidth="1"/>
    <col min="3086" max="3087" width="14.7109375" style="19" customWidth="1"/>
    <col min="3088" max="3088" width="17.5703125" style="19" customWidth="1"/>
    <col min="3089" max="3089" width="14.28515625" style="19" customWidth="1"/>
    <col min="3090" max="3091" width="0" style="19" hidden="1" customWidth="1"/>
    <col min="3092" max="3092" width="29.42578125" style="19" customWidth="1"/>
    <col min="3093" max="3093" width="16.85546875" style="19" customWidth="1"/>
    <col min="3094" max="3094" width="17.7109375" style="19" customWidth="1"/>
    <col min="3095" max="3095" width="19" style="19" customWidth="1"/>
    <col min="3096" max="3096" width="0" style="19" hidden="1" customWidth="1"/>
    <col min="3097" max="3097" width="26.85546875" style="19" customWidth="1"/>
    <col min="3098" max="3098" width="0" style="19" hidden="1" customWidth="1"/>
    <col min="3099" max="3099" width="16.5703125" style="19" customWidth="1"/>
    <col min="3100" max="3328" width="9.140625" style="19"/>
    <col min="3329" max="3329" width="18.28515625" style="19" customWidth="1"/>
    <col min="3330" max="3330" width="35.85546875" style="19" customWidth="1"/>
    <col min="3331" max="3331" width="25.42578125" style="19" customWidth="1"/>
    <col min="3332" max="3332" width="24.42578125" style="19" customWidth="1"/>
    <col min="3333" max="3333" width="26" style="19" customWidth="1"/>
    <col min="3334" max="3334" width="27.42578125" style="19" customWidth="1"/>
    <col min="3335" max="3335" width="28.140625" style="19" customWidth="1"/>
    <col min="3336" max="3336" width="19.5703125" style="19" customWidth="1"/>
    <col min="3337" max="3337" width="15" style="19" customWidth="1"/>
    <col min="3338" max="3338" width="16.28515625" style="19" customWidth="1"/>
    <col min="3339" max="3339" width="15.28515625" style="19" customWidth="1"/>
    <col min="3340" max="3341" width="15.42578125" style="19" customWidth="1"/>
    <col min="3342" max="3343" width="14.7109375" style="19" customWidth="1"/>
    <col min="3344" max="3344" width="17.5703125" style="19" customWidth="1"/>
    <col min="3345" max="3345" width="14.28515625" style="19" customWidth="1"/>
    <col min="3346" max="3347" width="0" style="19" hidden="1" customWidth="1"/>
    <col min="3348" max="3348" width="29.42578125" style="19" customWidth="1"/>
    <col min="3349" max="3349" width="16.85546875" style="19" customWidth="1"/>
    <col min="3350" max="3350" width="17.7109375" style="19" customWidth="1"/>
    <col min="3351" max="3351" width="19" style="19" customWidth="1"/>
    <col min="3352" max="3352" width="0" style="19" hidden="1" customWidth="1"/>
    <col min="3353" max="3353" width="26.85546875" style="19" customWidth="1"/>
    <col min="3354" max="3354" width="0" style="19" hidden="1" customWidth="1"/>
    <col min="3355" max="3355" width="16.5703125" style="19" customWidth="1"/>
    <col min="3356" max="3584" width="9.140625" style="19"/>
    <col min="3585" max="3585" width="18.28515625" style="19" customWidth="1"/>
    <col min="3586" max="3586" width="35.85546875" style="19" customWidth="1"/>
    <col min="3587" max="3587" width="25.42578125" style="19" customWidth="1"/>
    <col min="3588" max="3588" width="24.42578125" style="19" customWidth="1"/>
    <col min="3589" max="3589" width="26" style="19" customWidth="1"/>
    <col min="3590" max="3590" width="27.42578125" style="19" customWidth="1"/>
    <col min="3591" max="3591" width="28.140625" style="19" customWidth="1"/>
    <col min="3592" max="3592" width="19.5703125" style="19" customWidth="1"/>
    <col min="3593" max="3593" width="15" style="19" customWidth="1"/>
    <col min="3594" max="3594" width="16.28515625" style="19" customWidth="1"/>
    <col min="3595" max="3595" width="15.28515625" style="19" customWidth="1"/>
    <col min="3596" max="3597" width="15.42578125" style="19" customWidth="1"/>
    <col min="3598" max="3599" width="14.7109375" style="19" customWidth="1"/>
    <col min="3600" max="3600" width="17.5703125" style="19" customWidth="1"/>
    <col min="3601" max="3601" width="14.28515625" style="19" customWidth="1"/>
    <col min="3602" max="3603" width="0" style="19" hidden="1" customWidth="1"/>
    <col min="3604" max="3604" width="29.42578125" style="19" customWidth="1"/>
    <col min="3605" max="3605" width="16.85546875" style="19" customWidth="1"/>
    <col min="3606" max="3606" width="17.7109375" style="19" customWidth="1"/>
    <col min="3607" max="3607" width="19" style="19" customWidth="1"/>
    <col min="3608" max="3608" width="0" style="19" hidden="1" customWidth="1"/>
    <col min="3609" max="3609" width="26.85546875" style="19" customWidth="1"/>
    <col min="3610" max="3610" width="0" style="19" hidden="1" customWidth="1"/>
    <col min="3611" max="3611" width="16.5703125" style="19" customWidth="1"/>
    <col min="3612" max="3840" width="9.140625" style="19"/>
    <col min="3841" max="3841" width="18.28515625" style="19" customWidth="1"/>
    <col min="3842" max="3842" width="35.85546875" style="19" customWidth="1"/>
    <col min="3843" max="3843" width="25.42578125" style="19" customWidth="1"/>
    <col min="3844" max="3844" width="24.42578125" style="19" customWidth="1"/>
    <col min="3845" max="3845" width="26" style="19" customWidth="1"/>
    <col min="3846" max="3846" width="27.42578125" style="19" customWidth="1"/>
    <col min="3847" max="3847" width="28.140625" style="19" customWidth="1"/>
    <col min="3848" max="3848" width="19.5703125" style="19" customWidth="1"/>
    <col min="3849" max="3849" width="15" style="19" customWidth="1"/>
    <col min="3850" max="3850" width="16.28515625" style="19" customWidth="1"/>
    <col min="3851" max="3851" width="15.28515625" style="19" customWidth="1"/>
    <col min="3852" max="3853" width="15.42578125" style="19" customWidth="1"/>
    <col min="3854" max="3855" width="14.7109375" style="19" customWidth="1"/>
    <col min="3856" max="3856" width="17.5703125" style="19" customWidth="1"/>
    <col min="3857" max="3857" width="14.28515625" style="19" customWidth="1"/>
    <col min="3858" max="3859" width="0" style="19" hidden="1" customWidth="1"/>
    <col min="3860" max="3860" width="29.42578125" style="19" customWidth="1"/>
    <col min="3861" max="3861" width="16.85546875" style="19" customWidth="1"/>
    <col min="3862" max="3862" width="17.7109375" style="19" customWidth="1"/>
    <col min="3863" max="3863" width="19" style="19" customWidth="1"/>
    <col min="3864" max="3864" width="0" style="19" hidden="1" customWidth="1"/>
    <col min="3865" max="3865" width="26.85546875" style="19" customWidth="1"/>
    <col min="3866" max="3866" width="0" style="19" hidden="1" customWidth="1"/>
    <col min="3867" max="3867" width="16.5703125" style="19" customWidth="1"/>
    <col min="3868" max="4096" width="9.140625" style="19"/>
    <col min="4097" max="4097" width="18.28515625" style="19" customWidth="1"/>
    <col min="4098" max="4098" width="35.85546875" style="19" customWidth="1"/>
    <col min="4099" max="4099" width="25.42578125" style="19" customWidth="1"/>
    <col min="4100" max="4100" width="24.42578125" style="19" customWidth="1"/>
    <col min="4101" max="4101" width="26" style="19" customWidth="1"/>
    <col min="4102" max="4102" width="27.42578125" style="19" customWidth="1"/>
    <col min="4103" max="4103" width="28.140625" style="19" customWidth="1"/>
    <col min="4104" max="4104" width="19.5703125" style="19" customWidth="1"/>
    <col min="4105" max="4105" width="15" style="19" customWidth="1"/>
    <col min="4106" max="4106" width="16.28515625" style="19" customWidth="1"/>
    <col min="4107" max="4107" width="15.28515625" style="19" customWidth="1"/>
    <col min="4108" max="4109" width="15.42578125" style="19" customWidth="1"/>
    <col min="4110" max="4111" width="14.7109375" style="19" customWidth="1"/>
    <col min="4112" max="4112" width="17.5703125" style="19" customWidth="1"/>
    <col min="4113" max="4113" width="14.28515625" style="19" customWidth="1"/>
    <col min="4114" max="4115" width="0" style="19" hidden="1" customWidth="1"/>
    <col min="4116" max="4116" width="29.42578125" style="19" customWidth="1"/>
    <col min="4117" max="4117" width="16.85546875" style="19" customWidth="1"/>
    <col min="4118" max="4118" width="17.7109375" style="19" customWidth="1"/>
    <col min="4119" max="4119" width="19" style="19" customWidth="1"/>
    <col min="4120" max="4120" width="0" style="19" hidden="1" customWidth="1"/>
    <col min="4121" max="4121" width="26.85546875" style="19" customWidth="1"/>
    <col min="4122" max="4122" width="0" style="19" hidden="1" customWidth="1"/>
    <col min="4123" max="4123" width="16.5703125" style="19" customWidth="1"/>
    <col min="4124" max="4352" width="9.140625" style="19"/>
    <col min="4353" max="4353" width="18.28515625" style="19" customWidth="1"/>
    <col min="4354" max="4354" width="35.85546875" style="19" customWidth="1"/>
    <col min="4355" max="4355" width="25.42578125" style="19" customWidth="1"/>
    <col min="4356" max="4356" width="24.42578125" style="19" customWidth="1"/>
    <col min="4357" max="4357" width="26" style="19" customWidth="1"/>
    <col min="4358" max="4358" width="27.42578125" style="19" customWidth="1"/>
    <col min="4359" max="4359" width="28.140625" style="19" customWidth="1"/>
    <col min="4360" max="4360" width="19.5703125" style="19" customWidth="1"/>
    <col min="4361" max="4361" width="15" style="19" customWidth="1"/>
    <col min="4362" max="4362" width="16.28515625" style="19" customWidth="1"/>
    <col min="4363" max="4363" width="15.28515625" style="19" customWidth="1"/>
    <col min="4364" max="4365" width="15.42578125" style="19" customWidth="1"/>
    <col min="4366" max="4367" width="14.7109375" style="19" customWidth="1"/>
    <col min="4368" max="4368" width="17.5703125" style="19" customWidth="1"/>
    <col min="4369" max="4369" width="14.28515625" style="19" customWidth="1"/>
    <col min="4370" max="4371" width="0" style="19" hidden="1" customWidth="1"/>
    <col min="4372" max="4372" width="29.42578125" style="19" customWidth="1"/>
    <col min="4373" max="4373" width="16.85546875" style="19" customWidth="1"/>
    <col min="4374" max="4374" width="17.7109375" style="19" customWidth="1"/>
    <col min="4375" max="4375" width="19" style="19" customWidth="1"/>
    <col min="4376" max="4376" width="0" style="19" hidden="1" customWidth="1"/>
    <col min="4377" max="4377" width="26.85546875" style="19" customWidth="1"/>
    <col min="4378" max="4378" width="0" style="19" hidden="1" customWidth="1"/>
    <col min="4379" max="4379" width="16.5703125" style="19" customWidth="1"/>
    <col min="4380" max="4608" width="9.140625" style="19"/>
    <col min="4609" max="4609" width="18.28515625" style="19" customWidth="1"/>
    <col min="4610" max="4610" width="35.85546875" style="19" customWidth="1"/>
    <col min="4611" max="4611" width="25.42578125" style="19" customWidth="1"/>
    <col min="4612" max="4612" width="24.42578125" style="19" customWidth="1"/>
    <col min="4613" max="4613" width="26" style="19" customWidth="1"/>
    <col min="4614" max="4614" width="27.42578125" style="19" customWidth="1"/>
    <col min="4615" max="4615" width="28.140625" style="19" customWidth="1"/>
    <col min="4616" max="4616" width="19.5703125" style="19" customWidth="1"/>
    <col min="4617" max="4617" width="15" style="19" customWidth="1"/>
    <col min="4618" max="4618" width="16.28515625" style="19" customWidth="1"/>
    <col min="4619" max="4619" width="15.28515625" style="19" customWidth="1"/>
    <col min="4620" max="4621" width="15.42578125" style="19" customWidth="1"/>
    <col min="4622" max="4623" width="14.7109375" style="19" customWidth="1"/>
    <col min="4624" max="4624" width="17.5703125" style="19" customWidth="1"/>
    <col min="4625" max="4625" width="14.28515625" style="19" customWidth="1"/>
    <col min="4626" max="4627" width="0" style="19" hidden="1" customWidth="1"/>
    <col min="4628" max="4628" width="29.42578125" style="19" customWidth="1"/>
    <col min="4629" max="4629" width="16.85546875" style="19" customWidth="1"/>
    <col min="4630" max="4630" width="17.7109375" style="19" customWidth="1"/>
    <col min="4631" max="4631" width="19" style="19" customWidth="1"/>
    <col min="4632" max="4632" width="0" style="19" hidden="1" customWidth="1"/>
    <col min="4633" max="4633" width="26.85546875" style="19" customWidth="1"/>
    <col min="4634" max="4634" width="0" style="19" hidden="1" customWidth="1"/>
    <col min="4635" max="4635" width="16.5703125" style="19" customWidth="1"/>
    <col min="4636" max="4864" width="9.140625" style="19"/>
    <col min="4865" max="4865" width="18.28515625" style="19" customWidth="1"/>
    <col min="4866" max="4866" width="35.85546875" style="19" customWidth="1"/>
    <col min="4867" max="4867" width="25.42578125" style="19" customWidth="1"/>
    <col min="4868" max="4868" width="24.42578125" style="19" customWidth="1"/>
    <col min="4869" max="4869" width="26" style="19" customWidth="1"/>
    <col min="4870" max="4870" width="27.42578125" style="19" customWidth="1"/>
    <col min="4871" max="4871" width="28.140625" style="19" customWidth="1"/>
    <col min="4872" max="4872" width="19.5703125" style="19" customWidth="1"/>
    <col min="4873" max="4873" width="15" style="19" customWidth="1"/>
    <col min="4874" max="4874" width="16.28515625" style="19" customWidth="1"/>
    <col min="4875" max="4875" width="15.28515625" style="19" customWidth="1"/>
    <col min="4876" max="4877" width="15.42578125" style="19" customWidth="1"/>
    <col min="4878" max="4879" width="14.7109375" style="19" customWidth="1"/>
    <col min="4880" max="4880" width="17.5703125" style="19" customWidth="1"/>
    <col min="4881" max="4881" width="14.28515625" style="19" customWidth="1"/>
    <col min="4882" max="4883" width="0" style="19" hidden="1" customWidth="1"/>
    <col min="4884" max="4884" width="29.42578125" style="19" customWidth="1"/>
    <col min="4885" max="4885" width="16.85546875" style="19" customWidth="1"/>
    <col min="4886" max="4886" width="17.7109375" style="19" customWidth="1"/>
    <col min="4887" max="4887" width="19" style="19" customWidth="1"/>
    <col min="4888" max="4888" width="0" style="19" hidden="1" customWidth="1"/>
    <col min="4889" max="4889" width="26.85546875" style="19" customWidth="1"/>
    <col min="4890" max="4890" width="0" style="19" hidden="1" customWidth="1"/>
    <col min="4891" max="4891" width="16.5703125" style="19" customWidth="1"/>
    <col min="4892" max="5120" width="9.140625" style="19"/>
    <col min="5121" max="5121" width="18.28515625" style="19" customWidth="1"/>
    <col min="5122" max="5122" width="35.85546875" style="19" customWidth="1"/>
    <col min="5123" max="5123" width="25.42578125" style="19" customWidth="1"/>
    <col min="5124" max="5124" width="24.42578125" style="19" customWidth="1"/>
    <col min="5125" max="5125" width="26" style="19" customWidth="1"/>
    <col min="5126" max="5126" width="27.42578125" style="19" customWidth="1"/>
    <col min="5127" max="5127" width="28.140625" style="19" customWidth="1"/>
    <col min="5128" max="5128" width="19.5703125" style="19" customWidth="1"/>
    <col min="5129" max="5129" width="15" style="19" customWidth="1"/>
    <col min="5130" max="5130" width="16.28515625" style="19" customWidth="1"/>
    <col min="5131" max="5131" width="15.28515625" style="19" customWidth="1"/>
    <col min="5132" max="5133" width="15.42578125" style="19" customWidth="1"/>
    <col min="5134" max="5135" width="14.7109375" style="19" customWidth="1"/>
    <col min="5136" max="5136" width="17.5703125" style="19" customWidth="1"/>
    <col min="5137" max="5137" width="14.28515625" style="19" customWidth="1"/>
    <col min="5138" max="5139" width="0" style="19" hidden="1" customWidth="1"/>
    <col min="5140" max="5140" width="29.42578125" style="19" customWidth="1"/>
    <col min="5141" max="5141" width="16.85546875" style="19" customWidth="1"/>
    <col min="5142" max="5142" width="17.7109375" style="19" customWidth="1"/>
    <col min="5143" max="5143" width="19" style="19" customWidth="1"/>
    <col min="5144" max="5144" width="0" style="19" hidden="1" customWidth="1"/>
    <col min="5145" max="5145" width="26.85546875" style="19" customWidth="1"/>
    <col min="5146" max="5146" width="0" style="19" hidden="1" customWidth="1"/>
    <col min="5147" max="5147" width="16.5703125" style="19" customWidth="1"/>
    <col min="5148" max="5376" width="9.140625" style="19"/>
    <col min="5377" max="5377" width="18.28515625" style="19" customWidth="1"/>
    <col min="5378" max="5378" width="35.85546875" style="19" customWidth="1"/>
    <col min="5379" max="5379" width="25.42578125" style="19" customWidth="1"/>
    <col min="5380" max="5380" width="24.42578125" style="19" customWidth="1"/>
    <col min="5381" max="5381" width="26" style="19" customWidth="1"/>
    <col min="5382" max="5382" width="27.42578125" style="19" customWidth="1"/>
    <col min="5383" max="5383" width="28.140625" style="19" customWidth="1"/>
    <col min="5384" max="5384" width="19.5703125" style="19" customWidth="1"/>
    <col min="5385" max="5385" width="15" style="19" customWidth="1"/>
    <col min="5386" max="5386" width="16.28515625" style="19" customWidth="1"/>
    <col min="5387" max="5387" width="15.28515625" style="19" customWidth="1"/>
    <col min="5388" max="5389" width="15.42578125" style="19" customWidth="1"/>
    <col min="5390" max="5391" width="14.7109375" style="19" customWidth="1"/>
    <col min="5392" max="5392" width="17.5703125" style="19" customWidth="1"/>
    <col min="5393" max="5393" width="14.28515625" style="19" customWidth="1"/>
    <col min="5394" max="5395" width="0" style="19" hidden="1" customWidth="1"/>
    <col min="5396" max="5396" width="29.42578125" style="19" customWidth="1"/>
    <col min="5397" max="5397" width="16.85546875" style="19" customWidth="1"/>
    <col min="5398" max="5398" width="17.7109375" style="19" customWidth="1"/>
    <col min="5399" max="5399" width="19" style="19" customWidth="1"/>
    <col min="5400" max="5400" width="0" style="19" hidden="1" customWidth="1"/>
    <col min="5401" max="5401" width="26.85546875" style="19" customWidth="1"/>
    <col min="5402" max="5402" width="0" style="19" hidden="1" customWidth="1"/>
    <col min="5403" max="5403" width="16.5703125" style="19" customWidth="1"/>
    <col min="5404" max="5632" width="9.140625" style="19"/>
    <col min="5633" max="5633" width="18.28515625" style="19" customWidth="1"/>
    <col min="5634" max="5634" width="35.85546875" style="19" customWidth="1"/>
    <col min="5635" max="5635" width="25.42578125" style="19" customWidth="1"/>
    <col min="5636" max="5636" width="24.42578125" style="19" customWidth="1"/>
    <col min="5637" max="5637" width="26" style="19" customWidth="1"/>
    <col min="5638" max="5638" width="27.42578125" style="19" customWidth="1"/>
    <col min="5639" max="5639" width="28.140625" style="19" customWidth="1"/>
    <col min="5640" max="5640" width="19.5703125" style="19" customWidth="1"/>
    <col min="5641" max="5641" width="15" style="19" customWidth="1"/>
    <col min="5642" max="5642" width="16.28515625" style="19" customWidth="1"/>
    <col min="5643" max="5643" width="15.28515625" style="19" customWidth="1"/>
    <col min="5644" max="5645" width="15.42578125" style="19" customWidth="1"/>
    <col min="5646" max="5647" width="14.7109375" style="19" customWidth="1"/>
    <col min="5648" max="5648" width="17.5703125" style="19" customWidth="1"/>
    <col min="5649" max="5649" width="14.28515625" style="19" customWidth="1"/>
    <col min="5650" max="5651" width="0" style="19" hidden="1" customWidth="1"/>
    <col min="5652" max="5652" width="29.42578125" style="19" customWidth="1"/>
    <col min="5653" max="5653" width="16.85546875" style="19" customWidth="1"/>
    <col min="5654" max="5654" width="17.7109375" style="19" customWidth="1"/>
    <col min="5655" max="5655" width="19" style="19" customWidth="1"/>
    <col min="5656" max="5656" width="0" style="19" hidden="1" customWidth="1"/>
    <col min="5657" max="5657" width="26.85546875" style="19" customWidth="1"/>
    <col min="5658" max="5658" width="0" style="19" hidden="1" customWidth="1"/>
    <col min="5659" max="5659" width="16.5703125" style="19" customWidth="1"/>
    <col min="5660" max="5888" width="9.140625" style="19"/>
    <col min="5889" max="5889" width="18.28515625" style="19" customWidth="1"/>
    <col min="5890" max="5890" width="35.85546875" style="19" customWidth="1"/>
    <col min="5891" max="5891" width="25.42578125" style="19" customWidth="1"/>
    <col min="5892" max="5892" width="24.42578125" style="19" customWidth="1"/>
    <col min="5893" max="5893" width="26" style="19" customWidth="1"/>
    <col min="5894" max="5894" width="27.42578125" style="19" customWidth="1"/>
    <col min="5895" max="5895" width="28.140625" style="19" customWidth="1"/>
    <col min="5896" max="5896" width="19.5703125" style="19" customWidth="1"/>
    <col min="5897" max="5897" width="15" style="19" customWidth="1"/>
    <col min="5898" max="5898" width="16.28515625" style="19" customWidth="1"/>
    <col min="5899" max="5899" width="15.28515625" style="19" customWidth="1"/>
    <col min="5900" max="5901" width="15.42578125" style="19" customWidth="1"/>
    <col min="5902" max="5903" width="14.7109375" style="19" customWidth="1"/>
    <col min="5904" max="5904" width="17.5703125" style="19" customWidth="1"/>
    <col min="5905" max="5905" width="14.28515625" style="19" customWidth="1"/>
    <col min="5906" max="5907" width="0" style="19" hidden="1" customWidth="1"/>
    <col min="5908" max="5908" width="29.42578125" style="19" customWidth="1"/>
    <col min="5909" max="5909" width="16.85546875" style="19" customWidth="1"/>
    <col min="5910" max="5910" width="17.7109375" style="19" customWidth="1"/>
    <col min="5911" max="5911" width="19" style="19" customWidth="1"/>
    <col min="5912" max="5912" width="0" style="19" hidden="1" customWidth="1"/>
    <col min="5913" max="5913" width="26.85546875" style="19" customWidth="1"/>
    <col min="5914" max="5914" width="0" style="19" hidden="1" customWidth="1"/>
    <col min="5915" max="5915" width="16.5703125" style="19" customWidth="1"/>
    <col min="5916" max="6144" width="9.140625" style="19"/>
    <col min="6145" max="6145" width="18.28515625" style="19" customWidth="1"/>
    <col min="6146" max="6146" width="35.85546875" style="19" customWidth="1"/>
    <col min="6147" max="6147" width="25.42578125" style="19" customWidth="1"/>
    <col min="6148" max="6148" width="24.42578125" style="19" customWidth="1"/>
    <col min="6149" max="6149" width="26" style="19" customWidth="1"/>
    <col min="6150" max="6150" width="27.42578125" style="19" customWidth="1"/>
    <col min="6151" max="6151" width="28.140625" style="19" customWidth="1"/>
    <col min="6152" max="6152" width="19.5703125" style="19" customWidth="1"/>
    <col min="6153" max="6153" width="15" style="19" customWidth="1"/>
    <col min="6154" max="6154" width="16.28515625" style="19" customWidth="1"/>
    <col min="6155" max="6155" width="15.28515625" style="19" customWidth="1"/>
    <col min="6156" max="6157" width="15.42578125" style="19" customWidth="1"/>
    <col min="6158" max="6159" width="14.7109375" style="19" customWidth="1"/>
    <col min="6160" max="6160" width="17.5703125" style="19" customWidth="1"/>
    <col min="6161" max="6161" width="14.28515625" style="19" customWidth="1"/>
    <col min="6162" max="6163" width="0" style="19" hidden="1" customWidth="1"/>
    <col min="6164" max="6164" width="29.42578125" style="19" customWidth="1"/>
    <col min="6165" max="6165" width="16.85546875" style="19" customWidth="1"/>
    <col min="6166" max="6166" width="17.7109375" style="19" customWidth="1"/>
    <col min="6167" max="6167" width="19" style="19" customWidth="1"/>
    <col min="6168" max="6168" width="0" style="19" hidden="1" customWidth="1"/>
    <col min="6169" max="6169" width="26.85546875" style="19" customWidth="1"/>
    <col min="6170" max="6170" width="0" style="19" hidden="1" customWidth="1"/>
    <col min="6171" max="6171" width="16.5703125" style="19" customWidth="1"/>
    <col min="6172" max="6400" width="9.140625" style="19"/>
    <col min="6401" max="6401" width="18.28515625" style="19" customWidth="1"/>
    <col min="6402" max="6402" width="35.85546875" style="19" customWidth="1"/>
    <col min="6403" max="6403" width="25.42578125" style="19" customWidth="1"/>
    <col min="6404" max="6404" width="24.42578125" style="19" customWidth="1"/>
    <col min="6405" max="6405" width="26" style="19" customWidth="1"/>
    <col min="6406" max="6406" width="27.42578125" style="19" customWidth="1"/>
    <col min="6407" max="6407" width="28.140625" style="19" customWidth="1"/>
    <col min="6408" max="6408" width="19.5703125" style="19" customWidth="1"/>
    <col min="6409" max="6409" width="15" style="19" customWidth="1"/>
    <col min="6410" max="6410" width="16.28515625" style="19" customWidth="1"/>
    <col min="6411" max="6411" width="15.28515625" style="19" customWidth="1"/>
    <col min="6412" max="6413" width="15.42578125" style="19" customWidth="1"/>
    <col min="6414" max="6415" width="14.7109375" style="19" customWidth="1"/>
    <col min="6416" max="6416" width="17.5703125" style="19" customWidth="1"/>
    <col min="6417" max="6417" width="14.28515625" style="19" customWidth="1"/>
    <col min="6418" max="6419" width="0" style="19" hidden="1" customWidth="1"/>
    <col min="6420" max="6420" width="29.42578125" style="19" customWidth="1"/>
    <col min="6421" max="6421" width="16.85546875" style="19" customWidth="1"/>
    <col min="6422" max="6422" width="17.7109375" style="19" customWidth="1"/>
    <col min="6423" max="6423" width="19" style="19" customWidth="1"/>
    <col min="6424" max="6424" width="0" style="19" hidden="1" customWidth="1"/>
    <col min="6425" max="6425" width="26.85546875" style="19" customWidth="1"/>
    <col min="6426" max="6426" width="0" style="19" hidden="1" customWidth="1"/>
    <col min="6427" max="6427" width="16.5703125" style="19" customWidth="1"/>
    <col min="6428" max="6656" width="9.140625" style="19"/>
    <col min="6657" max="6657" width="18.28515625" style="19" customWidth="1"/>
    <col min="6658" max="6658" width="35.85546875" style="19" customWidth="1"/>
    <col min="6659" max="6659" width="25.42578125" style="19" customWidth="1"/>
    <col min="6660" max="6660" width="24.42578125" style="19" customWidth="1"/>
    <col min="6661" max="6661" width="26" style="19" customWidth="1"/>
    <col min="6662" max="6662" width="27.42578125" style="19" customWidth="1"/>
    <col min="6663" max="6663" width="28.140625" style="19" customWidth="1"/>
    <col min="6664" max="6664" width="19.5703125" style="19" customWidth="1"/>
    <col min="6665" max="6665" width="15" style="19" customWidth="1"/>
    <col min="6666" max="6666" width="16.28515625" style="19" customWidth="1"/>
    <col min="6667" max="6667" width="15.28515625" style="19" customWidth="1"/>
    <col min="6668" max="6669" width="15.42578125" style="19" customWidth="1"/>
    <col min="6670" max="6671" width="14.7109375" style="19" customWidth="1"/>
    <col min="6672" max="6672" width="17.5703125" style="19" customWidth="1"/>
    <col min="6673" max="6673" width="14.28515625" style="19" customWidth="1"/>
    <col min="6674" max="6675" width="0" style="19" hidden="1" customWidth="1"/>
    <col min="6676" max="6676" width="29.42578125" style="19" customWidth="1"/>
    <col min="6677" max="6677" width="16.85546875" style="19" customWidth="1"/>
    <col min="6678" max="6678" width="17.7109375" style="19" customWidth="1"/>
    <col min="6679" max="6679" width="19" style="19" customWidth="1"/>
    <col min="6680" max="6680" width="0" style="19" hidden="1" customWidth="1"/>
    <col min="6681" max="6681" width="26.85546875" style="19" customWidth="1"/>
    <col min="6682" max="6682" width="0" style="19" hidden="1" customWidth="1"/>
    <col min="6683" max="6683" width="16.5703125" style="19" customWidth="1"/>
    <col min="6684" max="6912" width="9.140625" style="19"/>
    <col min="6913" max="6913" width="18.28515625" style="19" customWidth="1"/>
    <col min="6914" max="6914" width="35.85546875" style="19" customWidth="1"/>
    <col min="6915" max="6915" width="25.42578125" style="19" customWidth="1"/>
    <col min="6916" max="6916" width="24.42578125" style="19" customWidth="1"/>
    <col min="6917" max="6917" width="26" style="19" customWidth="1"/>
    <col min="6918" max="6918" width="27.42578125" style="19" customWidth="1"/>
    <col min="6919" max="6919" width="28.140625" style="19" customWidth="1"/>
    <col min="6920" max="6920" width="19.5703125" style="19" customWidth="1"/>
    <col min="6921" max="6921" width="15" style="19" customWidth="1"/>
    <col min="6922" max="6922" width="16.28515625" style="19" customWidth="1"/>
    <col min="6923" max="6923" width="15.28515625" style="19" customWidth="1"/>
    <col min="6924" max="6925" width="15.42578125" style="19" customWidth="1"/>
    <col min="6926" max="6927" width="14.7109375" style="19" customWidth="1"/>
    <col min="6928" max="6928" width="17.5703125" style="19" customWidth="1"/>
    <col min="6929" max="6929" width="14.28515625" style="19" customWidth="1"/>
    <col min="6930" max="6931" width="0" style="19" hidden="1" customWidth="1"/>
    <col min="6932" max="6932" width="29.42578125" style="19" customWidth="1"/>
    <col min="6933" max="6933" width="16.85546875" style="19" customWidth="1"/>
    <col min="6934" max="6934" width="17.7109375" style="19" customWidth="1"/>
    <col min="6935" max="6935" width="19" style="19" customWidth="1"/>
    <col min="6936" max="6936" width="0" style="19" hidden="1" customWidth="1"/>
    <col min="6937" max="6937" width="26.85546875" style="19" customWidth="1"/>
    <col min="6938" max="6938" width="0" style="19" hidden="1" customWidth="1"/>
    <col min="6939" max="6939" width="16.5703125" style="19" customWidth="1"/>
    <col min="6940" max="7168" width="9.140625" style="19"/>
    <col min="7169" max="7169" width="18.28515625" style="19" customWidth="1"/>
    <col min="7170" max="7170" width="35.85546875" style="19" customWidth="1"/>
    <col min="7171" max="7171" width="25.42578125" style="19" customWidth="1"/>
    <col min="7172" max="7172" width="24.42578125" style="19" customWidth="1"/>
    <col min="7173" max="7173" width="26" style="19" customWidth="1"/>
    <col min="7174" max="7174" width="27.42578125" style="19" customWidth="1"/>
    <col min="7175" max="7175" width="28.140625" style="19" customWidth="1"/>
    <col min="7176" max="7176" width="19.5703125" style="19" customWidth="1"/>
    <col min="7177" max="7177" width="15" style="19" customWidth="1"/>
    <col min="7178" max="7178" width="16.28515625" style="19" customWidth="1"/>
    <col min="7179" max="7179" width="15.28515625" style="19" customWidth="1"/>
    <col min="7180" max="7181" width="15.42578125" style="19" customWidth="1"/>
    <col min="7182" max="7183" width="14.7109375" style="19" customWidth="1"/>
    <col min="7184" max="7184" width="17.5703125" style="19" customWidth="1"/>
    <col min="7185" max="7185" width="14.28515625" style="19" customWidth="1"/>
    <col min="7186" max="7187" width="0" style="19" hidden="1" customWidth="1"/>
    <col min="7188" max="7188" width="29.42578125" style="19" customWidth="1"/>
    <col min="7189" max="7189" width="16.85546875" style="19" customWidth="1"/>
    <col min="7190" max="7190" width="17.7109375" style="19" customWidth="1"/>
    <col min="7191" max="7191" width="19" style="19" customWidth="1"/>
    <col min="7192" max="7192" width="0" style="19" hidden="1" customWidth="1"/>
    <col min="7193" max="7193" width="26.85546875" style="19" customWidth="1"/>
    <col min="7194" max="7194" width="0" style="19" hidden="1" customWidth="1"/>
    <col min="7195" max="7195" width="16.5703125" style="19" customWidth="1"/>
    <col min="7196" max="7424" width="9.140625" style="19"/>
    <col min="7425" max="7425" width="18.28515625" style="19" customWidth="1"/>
    <col min="7426" max="7426" width="35.85546875" style="19" customWidth="1"/>
    <col min="7427" max="7427" width="25.42578125" style="19" customWidth="1"/>
    <col min="7428" max="7428" width="24.42578125" style="19" customWidth="1"/>
    <col min="7429" max="7429" width="26" style="19" customWidth="1"/>
    <col min="7430" max="7430" width="27.42578125" style="19" customWidth="1"/>
    <col min="7431" max="7431" width="28.140625" style="19" customWidth="1"/>
    <col min="7432" max="7432" width="19.5703125" style="19" customWidth="1"/>
    <col min="7433" max="7433" width="15" style="19" customWidth="1"/>
    <col min="7434" max="7434" width="16.28515625" style="19" customWidth="1"/>
    <col min="7435" max="7435" width="15.28515625" style="19" customWidth="1"/>
    <col min="7436" max="7437" width="15.42578125" style="19" customWidth="1"/>
    <col min="7438" max="7439" width="14.7109375" style="19" customWidth="1"/>
    <col min="7440" max="7440" width="17.5703125" style="19" customWidth="1"/>
    <col min="7441" max="7441" width="14.28515625" style="19" customWidth="1"/>
    <col min="7442" max="7443" width="0" style="19" hidden="1" customWidth="1"/>
    <col min="7444" max="7444" width="29.42578125" style="19" customWidth="1"/>
    <col min="7445" max="7445" width="16.85546875" style="19" customWidth="1"/>
    <col min="7446" max="7446" width="17.7109375" style="19" customWidth="1"/>
    <col min="7447" max="7447" width="19" style="19" customWidth="1"/>
    <col min="7448" max="7448" width="0" style="19" hidden="1" customWidth="1"/>
    <col min="7449" max="7449" width="26.85546875" style="19" customWidth="1"/>
    <col min="7450" max="7450" width="0" style="19" hidden="1" customWidth="1"/>
    <col min="7451" max="7451" width="16.5703125" style="19" customWidth="1"/>
    <col min="7452" max="7680" width="9.140625" style="19"/>
    <col min="7681" max="7681" width="18.28515625" style="19" customWidth="1"/>
    <col min="7682" max="7682" width="35.85546875" style="19" customWidth="1"/>
    <col min="7683" max="7683" width="25.42578125" style="19" customWidth="1"/>
    <col min="7684" max="7684" width="24.42578125" style="19" customWidth="1"/>
    <col min="7685" max="7685" width="26" style="19" customWidth="1"/>
    <col min="7686" max="7686" width="27.42578125" style="19" customWidth="1"/>
    <col min="7687" max="7687" width="28.140625" style="19" customWidth="1"/>
    <col min="7688" max="7688" width="19.5703125" style="19" customWidth="1"/>
    <col min="7689" max="7689" width="15" style="19" customWidth="1"/>
    <col min="7690" max="7690" width="16.28515625" style="19" customWidth="1"/>
    <col min="7691" max="7691" width="15.28515625" style="19" customWidth="1"/>
    <col min="7692" max="7693" width="15.42578125" style="19" customWidth="1"/>
    <col min="7694" max="7695" width="14.7109375" style="19" customWidth="1"/>
    <col min="7696" max="7696" width="17.5703125" style="19" customWidth="1"/>
    <col min="7697" max="7697" width="14.28515625" style="19" customWidth="1"/>
    <col min="7698" max="7699" width="0" style="19" hidden="1" customWidth="1"/>
    <col min="7700" max="7700" width="29.42578125" style="19" customWidth="1"/>
    <col min="7701" max="7701" width="16.85546875" style="19" customWidth="1"/>
    <col min="7702" max="7702" width="17.7109375" style="19" customWidth="1"/>
    <col min="7703" max="7703" width="19" style="19" customWidth="1"/>
    <col min="7704" max="7704" width="0" style="19" hidden="1" customWidth="1"/>
    <col min="7705" max="7705" width="26.85546875" style="19" customWidth="1"/>
    <col min="7706" max="7706" width="0" style="19" hidden="1" customWidth="1"/>
    <col min="7707" max="7707" width="16.5703125" style="19" customWidth="1"/>
    <col min="7708" max="7936" width="9.140625" style="19"/>
    <col min="7937" max="7937" width="18.28515625" style="19" customWidth="1"/>
    <col min="7938" max="7938" width="35.85546875" style="19" customWidth="1"/>
    <col min="7939" max="7939" width="25.42578125" style="19" customWidth="1"/>
    <col min="7940" max="7940" width="24.42578125" style="19" customWidth="1"/>
    <col min="7941" max="7941" width="26" style="19" customWidth="1"/>
    <col min="7942" max="7942" width="27.42578125" style="19" customWidth="1"/>
    <col min="7943" max="7943" width="28.140625" style="19" customWidth="1"/>
    <col min="7944" max="7944" width="19.5703125" style="19" customWidth="1"/>
    <col min="7945" max="7945" width="15" style="19" customWidth="1"/>
    <col min="7946" max="7946" width="16.28515625" style="19" customWidth="1"/>
    <col min="7947" max="7947" width="15.28515625" style="19" customWidth="1"/>
    <col min="7948" max="7949" width="15.42578125" style="19" customWidth="1"/>
    <col min="7950" max="7951" width="14.7109375" style="19" customWidth="1"/>
    <col min="7952" max="7952" width="17.5703125" style="19" customWidth="1"/>
    <col min="7953" max="7953" width="14.28515625" style="19" customWidth="1"/>
    <col min="7954" max="7955" width="0" style="19" hidden="1" customWidth="1"/>
    <col min="7956" max="7956" width="29.42578125" style="19" customWidth="1"/>
    <col min="7957" max="7957" width="16.85546875" style="19" customWidth="1"/>
    <col min="7958" max="7958" width="17.7109375" style="19" customWidth="1"/>
    <col min="7959" max="7959" width="19" style="19" customWidth="1"/>
    <col min="7960" max="7960" width="0" style="19" hidden="1" customWidth="1"/>
    <col min="7961" max="7961" width="26.85546875" style="19" customWidth="1"/>
    <col min="7962" max="7962" width="0" style="19" hidden="1" customWidth="1"/>
    <col min="7963" max="7963" width="16.5703125" style="19" customWidth="1"/>
    <col min="7964" max="8192" width="9.140625" style="19"/>
    <col min="8193" max="8193" width="18.28515625" style="19" customWidth="1"/>
    <col min="8194" max="8194" width="35.85546875" style="19" customWidth="1"/>
    <col min="8195" max="8195" width="25.42578125" style="19" customWidth="1"/>
    <col min="8196" max="8196" width="24.42578125" style="19" customWidth="1"/>
    <col min="8197" max="8197" width="26" style="19" customWidth="1"/>
    <col min="8198" max="8198" width="27.42578125" style="19" customWidth="1"/>
    <col min="8199" max="8199" width="28.140625" style="19" customWidth="1"/>
    <col min="8200" max="8200" width="19.5703125" style="19" customWidth="1"/>
    <col min="8201" max="8201" width="15" style="19" customWidth="1"/>
    <col min="8202" max="8202" width="16.28515625" style="19" customWidth="1"/>
    <col min="8203" max="8203" width="15.28515625" style="19" customWidth="1"/>
    <col min="8204" max="8205" width="15.42578125" style="19" customWidth="1"/>
    <col min="8206" max="8207" width="14.7109375" style="19" customWidth="1"/>
    <col min="8208" max="8208" width="17.5703125" style="19" customWidth="1"/>
    <col min="8209" max="8209" width="14.28515625" style="19" customWidth="1"/>
    <col min="8210" max="8211" width="0" style="19" hidden="1" customWidth="1"/>
    <col min="8212" max="8212" width="29.42578125" style="19" customWidth="1"/>
    <col min="8213" max="8213" width="16.85546875" style="19" customWidth="1"/>
    <col min="8214" max="8214" width="17.7109375" style="19" customWidth="1"/>
    <col min="8215" max="8215" width="19" style="19" customWidth="1"/>
    <col min="8216" max="8216" width="0" style="19" hidden="1" customWidth="1"/>
    <col min="8217" max="8217" width="26.85546875" style="19" customWidth="1"/>
    <col min="8218" max="8218" width="0" style="19" hidden="1" customWidth="1"/>
    <col min="8219" max="8219" width="16.5703125" style="19" customWidth="1"/>
    <col min="8220" max="8448" width="9.140625" style="19"/>
    <col min="8449" max="8449" width="18.28515625" style="19" customWidth="1"/>
    <col min="8450" max="8450" width="35.85546875" style="19" customWidth="1"/>
    <col min="8451" max="8451" width="25.42578125" style="19" customWidth="1"/>
    <col min="8452" max="8452" width="24.42578125" style="19" customWidth="1"/>
    <col min="8453" max="8453" width="26" style="19" customWidth="1"/>
    <col min="8454" max="8454" width="27.42578125" style="19" customWidth="1"/>
    <col min="8455" max="8455" width="28.140625" style="19" customWidth="1"/>
    <col min="8456" max="8456" width="19.5703125" style="19" customWidth="1"/>
    <col min="8457" max="8457" width="15" style="19" customWidth="1"/>
    <col min="8458" max="8458" width="16.28515625" style="19" customWidth="1"/>
    <col min="8459" max="8459" width="15.28515625" style="19" customWidth="1"/>
    <col min="8460" max="8461" width="15.42578125" style="19" customWidth="1"/>
    <col min="8462" max="8463" width="14.7109375" style="19" customWidth="1"/>
    <col min="8464" max="8464" width="17.5703125" style="19" customWidth="1"/>
    <col min="8465" max="8465" width="14.28515625" style="19" customWidth="1"/>
    <col min="8466" max="8467" width="0" style="19" hidden="1" customWidth="1"/>
    <col min="8468" max="8468" width="29.42578125" style="19" customWidth="1"/>
    <col min="8469" max="8469" width="16.85546875" style="19" customWidth="1"/>
    <col min="8470" max="8470" width="17.7109375" style="19" customWidth="1"/>
    <col min="8471" max="8471" width="19" style="19" customWidth="1"/>
    <col min="8472" max="8472" width="0" style="19" hidden="1" customWidth="1"/>
    <col min="8473" max="8473" width="26.85546875" style="19" customWidth="1"/>
    <col min="8474" max="8474" width="0" style="19" hidden="1" customWidth="1"/>
    <col min="8475" max="8475" width="16.5703125" style="19" customWidth="1"/>
    <col min="8476" max="8704" width="9.140625" style="19"/>
    <col min="8705" max="8705" width="18.28515625" style="19" customWidth="1"/>
    <col min="8706" max="8706" width="35.85546875" style="19" customWidth="1"/>
    <col min="8707" max="8707" width="25.42578125" style="19" customWidth="1"/>
    <col min="8708" max="8708" width="24.42578125" style="19" customWidth="1"/>
    <col min="8709" max="8709" width="26" style="19" customWidth="1"/>
    <col min="8710" max="8710" width="27.42578125" style="19" customWidth="1"/>
    <col min="8711" max="8711" width="28.140625" style="19" customWidth="1"/>
    <col min="8712" max="8712" width="19.5703125" style="19" customWidth="1"/>
    <col min="8713" max="8713" width="15" style="19" customWidth="1"/>
    <col min="8714" max="8714" width="16.28515625" style="19" customWidth="1"/>
    <col min="8715" max="8715" width="15.28515625" style="19" customWidth="1"/>
    <col min="8716" max="8717" width="15.42578125" style="19" customWidth="1"/>
    <col min="8718" max="8719" width="14.7109375" style="19" customWidth="1"/>
    <col min="8720" max="8720" width="17.5703125" style="19" customWidth="1"/>
    <col min="8721" max="8721" width="14.28515625" style="19" customWidth="1"/>
    <col min="8722" max="8723" width="0" style="19" hidden="1" customWidth="1"/>
    <col min="8724" max="8724" width="29.42578125" style="19" customWidth="1"/>
    <col min="8725" max="8725" width="16.85546875" style="19" customWidth="1"/>
    <col min="8726" max="8726" width="17.7109375" style="19" customWidth="1"/>
    <col min="8727" max="8727" width="19" style="19" customWidth="1"/>
    <col min="8728" max="8728" width="0" style="19" hidden="1" customWidth="1"/>
    <col min="8729" max="8729" width="26.85546875" style="19" customWidth="1"/>
    <col min="8730" max="8730" width="0" style="19" hidden="1" customWidth="1"/>
    <col min="8731" max="8731" width="16.5703125" style="19" customWidth="1"/>
    <col min="8732" max="8960" width="9.140625" style="19"/>
    <col min="8961" max="8961" width="18.28515625" style="19" customWidth="1"/>
    <col min="8962" max="8962" width="35.85546875" style="19" customWidth="1"/>
    <col min="8963" max="8963" width="25.42578125" style="19" customWidth="1"/>
    <col min="8964" max="8964" width="24.42578125" style="19" customWidth="1"/>
    <col min="8965" max="8965" width="26" style="19" customWidth="1"/>
    <col min="8966" max="8966" width="27.42578125" style="19" customWidth="1"/>
    <col min="8967" max="8967" width="28.140625" style="19" customWidth="1"/>
    <col min="8968" max="8968" width="19.5703125" style="19" customWidth="1"/>
    <col min="8969" max="8969" width="15" style="19" customWidth="1"/>
    <col min="8970" max="8970" width="16.28515625" style="19" customWidth="1"/>
    <col min="8971" max="8971" width="15.28515625" style="19" customWidth="1"/>
    <col min="8972" max="8973" width="15.42578125" style="19" customWidth="1"/>
    <col min="8974" max="8975" width="14.7109375" style="19" customWidth="1"/>
    <col min="8976" max="8976" width="17.5703125" style="19" customWidth="1"/>
    <col min="8977" max="8977" width="14.28515625" style="19" customWidth="1"/>
    <col min="8978" max="8979" width="0" style="19" hidden="1" customWidth="1"/>
    <col min="8980" max="8980" width="29.42578125" style="19" customWidth="1"/>
    <col min="8981" max="8981" width="16.85546875" style="19" customWidth="1"/>
    <col min="8982" max="8982" width="17.7109375" style="19" customWidth="1"/>
    <col min="8983" max="8983" width="19" style="19" customWidth="1"/>
    <col min="8984" max="8984" width="0" style="19" hidden="1" customWidth="1"/>
    <col min="8985" max="8985" width="26.85546875" style="19" customWidth="1"/>
    <col min="8986" max="8986" width="0" style="19" hidden="1" customWidth="1"/>
    <col min="8987" max="8987" width="16.5703125" style="19" customWidth="1"/>
    <col min="8988" max="9216" width="9.140625" style="19"/>
    <col min="9217" max="9217" width="18.28515625" style="19" customWidth="1"/>
    <col min="9218" max="9218" width="35.85546875" style="19" customWidth="1"/>
    <col min="9219" max="9219" width="25.42578125" style="19" customWidth="1"/>
    <col min="9220" max="9220" width="24.42578125" style="19" customWidth="1"/>
    <col min="9221" max="9221" width="26" style="19" customWidth="1"/>
    <col min="9222" max="9222" width="27.42578125" style="19" customWidth="1"/>
    <col min="9223" max="9223" width="28.140625" style="19" customWidth="1"/>
    <col min="9224" max="9224" width="19.5703125" style="19" customWidth="1"/>
    <col min="9225" max="9225" width="15" style="19" customWidth="1"/>
    <col min="9226" max="9226" width="16.28515625" style="19" customWidth="1"/>
    <col min="9227" max="9227" width="15.28515625" style="19" customWidth="1"/>
    <col min="9228" max="9229" width="15.42578125" style="19" customWidth="1"/>
    <col min="9230" max="9231" width="14.7109375" style="19" customWidth="1"/>
    <col min="9232" max="9232" width="17.5703125" style="19" customWidth="1"/>
    <col min="9233" max="9233" width="14.28515625" style="19" customWidth="1"/>
    <col min="9234" max="9235" width="0" style="19" hidden="1" customWidth="1"/>
    <col min="9236" max="9236" width="29.42578125" style="19" customWidth="1"/>
    <col min="9237" max="9237" width="16.85546875" style="19" customWidth="1"/>
    <col min="9238" max="9238" width="17.7109375" style="19" customWidth="1"/>
    <col min="9239" max="9239" width="19" style="19" customWidth="1"/>
    <col min="9240" max="9240" width="0" style="19" hidden="1" customWidth="1"/>
    <col min="9241" max="9241" width="26.85546875" style="19" customWidth="1"/>
    <col min="9242" max="9242" width="0" style="19" hidden="1" customWidth="1"/>
    <col min="9243" max="9243" width="16.5703125" style="19" customWidth="1"/>
    <col min="9244" max="9472" width="9.140625" style="19"/>
    <col min="9473" max="9473" width="18.28515625" style="19" customWidth="1"/>
    <col min="9474" max="9474" width="35.85546875" style="19" customWidth="1"/>
    <col min="9475" max="9475" width="25.42578125" style="19" customWidth="1"/>
    <col min="9476" max="9476" width="24.42578125" style="19" customWidth="1"/>
    <col min="9477" max="9477" width="26" style="19" customWidth="1"/>
    <col min="9478" max="9478" width="27.42578125" style="19" customWidth="1"/>
    <col min="9479" max="9479" width="28.140625" style="19" customWidth="1"/>
    <col min="9480" max="9480" width="19.5703125" style="19" customWidth="1"/>
    <col min="9481" max="9481" width="15" style="19" customWidth="1"/>
    <col min="9482" max="9482" width="16.28515625" style="19" customWidth="1"/>
    <col min="9483" max="9483" width="15.28515625" style="19" customWidth="1"/>
    <col min="9484" max="9485" width="15.42578125" style="19" customWidth="1"/>
    <col min="9486" max="9487" width="14.7109375" style="19" customWidth="1"/>
    <col min="9488" max="9488" width="17.5703125" style="19" customWidth="1"/>
    <col min="9489" max="9489" width="14.28515625" style="19" customWidth="1"/>
    <col min="9490" max="9491" width="0" style="19" hidden="1" customWidth="1"/>
    <col min="9492" max="9492" width="29.42578125" style="19" customWidth="1"/>
    <col min="9493" max="9493" width="16.85546875" style="19" customWidth="1"/>
    <col min="9494" max="9494" width="17.7109375" style="19" customWidth="1"/>
    <col min="9495" max="9495" width="19" style="19" customWidth="1"/>
    <col min="9496" max="9496" width="0" style="19" hidden="1" customWidth="1"/>
    <col min="9497" max="9497" width="26.85546875" style="19" customWidth="1"/>
    <col min="9498" max="9498" width="0" style="19" hidden="1" customWidth="1"/>
    <col min="9499" max="9499" width="16.5703125" style="19" customWidth="1"/>
    <col min="9500" max="9728" width="9.140625" style="19"/>
    <col min="9729" max="9729" width="18.28515625" style="19" customWidth="1"/>
    <col min="9730" max="9730" width="35.85546875" style="19" customWidth="1"/>
    <col min="9731" max="9731" width="25.42578125" style="19" customWidth="1"/>
    <col min="9732" max="9732" width="24.42578125" style="19" customWidth="1"/>
    <col min="9733" max="9733" width="26" style="19" customWidth="1"/>
    <col min="9734" max="9734" width="27.42578125" style="19" customWidth="1"/>
    <col min="9735" max="9735" width="28.140625" style="19" customWidth="1"/>
    <col min="9736" max="9736" width="19.5703125" style="19" customWidth="1"/>
    <col min="9737" max="9737" width="15" style="19" customWidth="1"/>
    <col min="9738" max="9738" width="16.28515625" style="19" customWidth="1"/>
    <col min="9739" max="9739" width="15.28515625" style="19" customWidth="1"/>
    <col min="9740" max="9741" width="15.42578125" style="19" customWidth="1"/>
    <col min="9742" max="9743" width="14.7109375" style="19" customWidth="1"/>
    <col min="9744" max="9744" width="17.5703125" style="19" customWidth="1"/>
    <col min="9745" max="9745" width="14.28515625" style="19" customWidth="1"/>
    <col min="9746" max="9747" width="0" style="19" hidden="1" customWidth="1"/>
    <col min="9748" max="9748" width="29.42578125" style="19" customWidth="1"/>
    <col min="9749" max="9749" width="16.85546875" style="19" customWidth="1"/>
    <col min="9750" max="9750" width="17.7109375" style="19" customWidth="1"/>
    <col min="9751" max="9751" width="19" style="19" customWidth="1"/>
    <col min="9752" max="9752" width="0" style="19" hidden="1" customWidth="1"/>
    <col min="9753" max="9753" width="26.85546875" style="19" customWidth="1"/>
    <col min="9754" max="9754" width="0" style="19" hidden="1" customWidth="1"/>
    <col min="9755" max="9755" width="16.5703125" style="19" customWidth="1"/>
    <col min="9756" max="9984" width="9.140625" style="19"/>
    <col min="9985" max="9985" width="18.28515625" style="19" customWidth="1"/>
    <col min="9986" max="9986" width="35.85546875" style="19" customWidth="1"/>
    <col min="9987" max="9987" width="25.42578125" style="19" customWidth="1"/>
    <col min="9988" max="9988" width="24.42578125" style="19" customWidth="1"/>
    <col min="9989" max="9989" width="26" style="19" customWidth="1"/>
    <col min="9990" max="9990" width="27.42578125" style="19" customWidth="1"/>
    <col min="9991" max="9991" width="28.140625" style="19" customWidth="1"/>
    <col min="9992" max="9992" width="19.5703125" style="19" customWidth="1"/>
    <col min="9993" max="9993" width="15" style="19" customWidth="1"/>
    <col min="9994" max="9994" width="16.28515625" style="19" customWidth="1"/>
    <col min="9995" max="9995" width="15.28515625" style="19" customWidth="1"/>
    <col min="9996" max="9997" width="15.42578125" style="19" customWidth="1"/>
    <col min="9998" max="9999" width="14.7109375" style="19" customWidth="1"/>
    <col min="10000" max="10000" width="17.5703125" style="19" customWidth="1"/>
    <col min="10001" max="10001" width="14.28515625" style="19" customWidth="1"/>
    <col min="10002" max="10003" width="0" style="19" hidden="1" customWidth="1"/>
    <col min="10004" max="10004" width="29.42578125" style="19" customWidth="1"/>
    <col min="10005" max="10005" width="16.85546875" style="19" customWidth="1"/>
    <col min="10006" max="10006" width="17.7109375" style="19" customWidth="1"/>
    <col min="10007" max="10007" width="19" style="19" customWidth="1"/>
    <col min="10008" max="10008" width="0" style="19" hidden="1" customWidth="1"/>
    <col min="10009" max="10009" width="26.85546875" style="19" customWidth="1"/>
    <col min="10010" max="10010" width="0" style="19" hidden="1" customWidth="1"/>
    <col min="10011" max="10011" width="16.5703125" style="19" customWidth="1"/>
    <col min="10012" max="10240" width="9.140625" style="19"/>
    <col min="10241" max="10241" width="18.28515625" style="19" customWidth="1"/>
    <col min="10242" max="10242" width="35.85546875" style="19" customWidth="1"/>
    <col min="10243" max="10243" width="25.42578125" style="19" customWidth="1"/>
    <col min="10244" max="10244" width="24.42578125" style="19" customWidth="1"/>
    <col min="10245" max="10245" width="26" style="19" customWidth="1"/>
    <col min="10246" max="10246" width="27.42578125" style="19" customWidth="1"/>
    <col min="10247" max="10247" width="28.140625" style="19" customWidth="1"/>
    <col min="10248" max="10248" width="19.5703125" style="19" customWidth="1"/>
    <col min="10249" max="10249" width="15" style="19" customWidth="1"/>
    <col min="10250" max="10250" width="16.28515625" style="19" customWidth="1"/>
    <col min="10251" max="10251" width="15.28515625" style="19" customWidth="1"/>
    <col min="10252" max="10253" width="15.42578125" style="19" customWidth="1"/>
    <col min="10254" max="10255" width="14.7109375" style="19" customWidth="1"/>
    <col min="10256" max="10256" width="17.5703125" style="19" customWidth="1"/>
    <col min="10257" max="10257" width="14.28515625" style="19" customWidth="1"/>
    <col min="10258" max="10259" width="0" style="19" hidden="1" customWidth="1"/>
    <col min="10260" max="10260" width="29.42578125" style="19" customWidth="1"/>
    <col min="10261" max="10261" width="16.85546875" style="19" customWidth="1"/>
    <col min="10262" max="10262" width="17.7109375" style="19" customWidth="1"/>
    <col min="10263" max="10263" width="19" style="19" customWidth="1"/>
    <col min="10264" max="10264" width="0" style="19" hidden="1" customWidth="1"/>
    <col min="10265" max="10265" width="26.85546875" style="19" customWidth="1"/>
    <col min="10266" max="10266" width="0" style="19" hidden="1" customWidth="1"/>
    <col min="10267" max="10267" width="16.5703125" style="19" customWidth="1"/>
    <col min="10268" max="10496" width="9.140625" style="19"/>
    <col min="10497" max="10497" width="18.28515625" style="19" customWidth="1"/>
    <col min="10498" max="10498" width="35.85546875" style="19" customWidth="1"/>
    <col min="10499" max="10499" width="25.42578125" style="19" customWidth="1"/>
    <col min="10500" max="10500" width="24.42578125" style="19" customWidth="1"/>
    <col min="10501" max="10501" width="26" style="19" customWidth="1"/>
    <col min="10502" max="10502" width="27.42578125" style="19" customWidth="1"/>
    <col min="10503" max="10503" width="28.140625" style="19" customWidth="1"/>
    <col min="10504" max="10504" width="19.5703125" style="19" customWidth="1"/>
    <col min="10505" max="10505" width="15" style="19" customWidth="1"/>
    <col min="10506" max="10506" width="16.28515625" style="19" customWidth="1"/>
    <col min="10507" max="10507" width="15.28515625" style="19" customWidth="1"/>
    <col min="10508" max="10509" width="15.42578125" style="19" customWidth="1"/>
    <col min="10510" max="10511" width="14.7109375" style="19" customWidth="1"/>
    <col min="10512" max="10512" width="17.5703125" style="19" customWidth="1"/>
    <col min="10513" max="10513" width="14.28515625" style="19" customWidth="1"/>
    <col min="10514" max="10515" width="0" style="19" hidden="1" customWidth="1"/>
    <col min="10516" max="10516" width="29.42578125" style="19" customWidth="1"/>
    <col min="10517" max="10517" width="16.85546875" style="19" customWidth="1"/>
    <col min="10518" max="10518" width="17.7109375" style="19" customWidth="1"/>
    <col min="10519" max="10519" width="19" style="19" customWidth="1"/>
    <col min="10520" max="10520" width="0" style="19" hidden="1" customWidth="1"/>
    <col min="10521" max="10521" width="26.85546875" style="19" customWidth="1"/>
    <col min="10522" max="10522" width="0" style="19" hidden="1" customWidth="1"/>
    <col min="10523" max="10523" width="16.5703125" style="19" customWidth="1"/>
    <col min="10524" max="10752" width="9.140625" style="19"/>
    <col min="10753" max="10753" width="18.28515625" style="19" customWidth="1"/>
    <col min="10754" max="10754" width="35.85546875" style="19" customWidth="1"/>
    <col min="10755" max="10755" width="25.42578125" style="19" customWidth="1"/>
    <col min="10756" max="10756" width="24.42578125" style="19" customWidth="1"/>
    <col min="10757" max="10757" width="26" style="19" customWidth="1"/>
    <col min="10758" max="10758" width="27.42578125" style="19" customWidth="1"/>
    <col min="10759" max="10759" width="28.140625" style="19" customWidth="1"/>
    <col min="10760" max="10760" width="19.5703125" style="19" customWidth="1"/>
    <col min="10761" max="10761" width="15" style="19" customWidth="1"/>
    <col min="10762" max="10762" width="16.28515625" style="19" customWidth="1"/>
    <col min="10763" max="10763" width="15.28515625" style="19" customWidth="1"/>
    <col min="10764" max="10765" width="15.42578125" style="19" customWidth="1"/>
    <col min="10766" max="10767" width="14.7109375" style="19" customWidth="1"/>
    <col min="10768" max="10768" width="17.5703125" style="19" customWidth="1"/>
    <col min="10769" max="10769" width="14.28515625" style="19" customWidth="1"/>
    <col min="10770" max="10771" width="0" style="19" hidden="1" customWidth="1"/>
    <col min="10772" max="10772" width="29.42578125" style="19" customWidth="1"/>
    <col min="10773" max="10773" width="16.85546875" style="19" customWidth="1"/>
    <col min="10774" max="10774" width="17.7109375" style="19" customWidth="1"/>
    <col min="10775" max="10775" width="19" style="19" customWidth="1"/>
    <col min="10776" max="10776" width="0" style="19" hidden="1" customWidth="1"/>
    <col min="10777" max="10777" width="26.85546875" style="19" customWidth="1"/>
    <col min="10778" max="10778" width="0" style="19" hidden="1" customWidth="1"/>
    <col min="10779" max="10779" width="16.5703125" style="19" customWidth="1"/>
    <col min="10780" max="11008" width="9.140625" style="19"/>
    <col min="11009" max="11009" width="18.28515625" style="19" customWidth="1"/>
    <col min="11010" max="11010" width="35.85546875" style="19" customWidth="1"/>
    <col min="11011" max="11011" width="25.42578125" style="19" customWidth="1"/>
    <col min="11012" max="11012" width="24.42578125" style="19" customWidth="1"/>
    <col min="11013" max="11013" width="26" style="19" customWidth="1"/>
    <col min="11014" max="11014" width="27.42578125" style="19" customWidth="1"/>
    <col min="11015" max="11015" width="28.140625" style="19" customWidth="1"/>
    <col min="11016" max="11016" width="19.5703125" style="19" customWidth="1"/>
    <col min="11017" max="11017" width="15" style="19" customWidth="1"/>
    <col min="11018" max="11018" width="16.28515625" style="19" customWidth="1"/>
    <col min="11019" max="11019" width="15.28515625" style="19" customWidth="1"/>
    <col min="11020" max="11021" width="15.42578125" style="19" customWidth="1"/>
    <col min="11022" max="11023" width="14.7109375" style="19" customWidth="1"/>
    <col min="11024" max="11024" width="17.5703125" style="19" customWidth="1"/>
    <col min="11025" max="11025" width="14.28515625" style="19" customWidth="1"/>
    <col min="11026" max="11027" width="0" style="19" hidden="1" customWidth="1"/>
    <col min="11028" max="11028" width="29.42578125" style="19" customWidth="1"/>
    <col min="11029" max="11029" width="16.85546875" style="19" customWidth="1"/>
    <col min="11030" max="11030" width="17.7109375" style="19" customWidth="1"/>
    <col min="11031" max="11031" width="19" style="19" customWidth="1"/>
    <col min="11032" max="11032" width="0" style="19" hidden="1" customWidth="1"/>
    <col min="11033" max="11033" width="26.85546875" style="19" customWidth="1"/>
    <col min="11034" max="11034" width="0" style="19" hidden="1" customWidth="1"/>
    <col min="11035" max="11035" width="16.5703125" style="19" customWidth="1"/>
    <col min="11036" max="11264" width="9.140625" style="19"/>
    <col min="11265" max="11265" width="18.28515625" style="19" customWidth="1"/>
    <col min="11266" max="11266" width="35.85546875" style="19" customWidth="1"/>
    <col min="11267" max="11267" width="25.42578125" style="19" customWidth="1"/>
    <col min="11268" max="11268" width="24.42578125" style="19" customWidth="1"/>
    <col min="11269" max="11269" width="26" style="19" customWidth="1"/>
    <col min="11270" max="11270" width="27.42578125" style="19" customWidth="1"/>
    <col min="11271" max="11271" width="28.140625" style="19" customWidth="1"/>
    <col min="11272" max="11272" width="19.5703125" style="19" customWidth="1"/>
    <col min="11273" max="11273" width="15" style="19" customWidth="1"/>
    <col min="11274" max="11274" width="16.28515625" style="19" customWidth="1"/>
    <col min="11275" max="11275" width="15.28515625" style="19" customWidth="1"/>
    <col min="11276" max="11277" width="15.42578125" style="19" customWidth="1"/>
    <col min="11278" max="11279" width="14.7109375" style="19" customWidth="1"/>
    <col min="11280" max="11280" width="17.5703125" style="19" customWidth="1"/>
    <col min="11281" max="11281" width="14.28515625" style="19" customWidth="1"/>
    <col min="11282" max="11283" width="0" style="19" hidden="1" customWidth="1"/>
    <col min="11284" max="11284" width="29.42578125" style="19" customWidth="1"/>
    <col min="11285" max="11285" width="16.85546875" style="19" customWidth="1"/>
    <col min="11286" max="11286" width="17.7109375" style="19" customWidth="1"/>
    <col min="11287" max="11287" width="19" style="19" customWidth="1"/>
    <col min="11288" max="11288" width="0" style="19" hidden="1" customWidth="1"/>
    <col min="11289" max="11289" width="26.85546875" style="19" customWidth="1"/>
    <col min="11290" max="11290" width="0" style="19" hidden="1" customWidth="1"/>
    <col min="11291" max="11291" width="16.5703125" style="19" customWidth="1"/>
    <col min="11292" max="11520" width="9.140625" style="19"/>
    <col min="11521" max="11521" width="18.28515625" style="19" customWidth="1"/>
    <col min="11522" max="11522" width="35.85546875" style="19" customWidth="1"/>
    <col min="11523" max="11523" width="25.42578125" style="19" customWidth="1"/>
    <col min="11524" max="11524" width="24.42578125" style="19" customWidth="1"/>
    <col min="11525" max="11525" width="26" style="19" customWidth="1"/>
    <col min="11526" max="11526" width="27.42578125" style="19" customWidth="1"/>
    <col min="11527" max="11527" width="28.140625" style="19" customWidth="1"/>
    <col min="11528" max="11528" width="19.5703125" style="19" customWidth="1"/>
    <col min="11529" max="11529" width="15" style="19" customWidth="1"/>
    <col min="11530" max="11530" width="16.28515625" style="19" customWidth="1"/>
    <col min="11531" max="11531" width="15.28515625" style="19" customWidth="1"/>
    <col min="11532" max="11533" width="15.42578125" style="19" customWidth="1"/>
    <col min="11534" max="11535" width="14.7109375" style="19" customWidth="1"/>
    <col min="11536" max="11536" width="17.5703125" style="19" customWidth="1"/>
    <col min="11537" max="11537" width="14.28515625" style="19" customWidth="1"/>
    <col min="11538" max="11539" width="0" style="19" hidden="1" customWidth="1"/>
    <col min="11540" max="11540" width="29.42578125" style="19" customWidth="1"/>
    <col min="11541" max="11541" width="16.85546875" style="19" customWidth="1"/>
    <col min="11542" max="11542" width="17.7109375" style="19" customWidth="1"/>
    <col min="11543" max="11543" width="19" style="19" customWidth="1"/>
    <col min="11544" max="11544" width="0" style="19" hidden="1" customWidth="1"/>
    <col min="11545" max="11545" width="26.85546875" style="19" customWidth="1"/>
    <col min="11546" max="11546" width="0" style="19" hidden="1" customWidth="1"/>
    <col min="11547" max="11547" width="16.5703125" style="19" customWidth="1"/>
    <col min="11548" max="11776" width="9.140625" style="19"/>
    <col min="11777" max="11777" width="18.28515625" style="19" customWidth="1"/>
    <col min="11778" max="11778" width="35.85546875" style="19" customWidth="1"/>
    <col min="11779" max="11779" width="25.42578125" style="19" customWidth="1"/>
    <col min="11780" max="11780" width="24.42578125" style="19" customWidth="1"/>
    <col min="11781" max="11781" width="26" style="19" customWidth="1"/>
    <col min="11782" max="11782" width="27.42578125" style="19" customWidth="1"/>
    <col min="11783" max="11783" width="28.140625" style="19" customWidth="1"/>
    <col min="11784" max="11784" width="19.5703125" style="19" customWidth="1"/>
    <col min="11785" max="11785" width="15" style="19" customWidth="1"/>
    <col min="11786" max="11786" width="16.28515625" style="19" customWidth="1"/>
    <col min="11787" max="11787" width="15.28515625" style="19" customWidth="1"/>
    <col min="11788" max="11789" width="15.42578125" style="19" customWidth="1"/>
    <col min="11790" max="11791" width="14.7109375" style="19" customWidth="1"/>
    <col min="11792" max="11792" width="17.5703125" style="19" customWidth="1"/>
    <col min="11793" max="11793" width="14.28515625" style="19" customWidth="1"/>
    <col min="11794" max="11795" width="0" style="19" hidden="1" customWidth="1"/>
    <col min="11796" max="11796" width="29.42578125" style="19" customWidth="1"/>
    <col min="11797" max="11797" width="16.85546875" style="19" customWidth="1"/>
    <col min="11798" max="11798" width="17.7109375" style="19" customWidth="1"/>
    <col min="11799" max="11799" width="19" style="19" customWidth="1"/>
    <col min="11800" max="11800" width="0" style="19" hidden="1" customWidth="1"/>
    <col min="11801" max="11801" width="26.85546875" style="19" customWidth="1"/>
    <col min="11802" max="11802" width="0" style="19" hidden="1" customWidth="1"/>
    <col min="11803" max="11803" width="16.5703125" style="19" customWidth="1"/>
    <col min="11804" max="12032" width="9.140625" style="19"/>
    <col min="12033" max="12033" width="18.28515625" style="19" customWidth="1"/>
    <col min="12034" max="12034" width="35.85546875" style="19" customWidth="1"/>
    <col min="12035" max="12035" width="25.42578125" style="19" customWidth="1"/>
    <col min="12036" max="12036" width="24.42578125" style="19" customWidth="1"/>
    <col min="12037" max="12037" width="26" style="19" customWidth="1"/>
    <col min="12038" max="12038" width="27.42578125" style="19" customWidth="1"/>
    <col min="12039" max="12039" width="28.140625" style="19" customWidth="1"/>
    <col min="12040" max="12040" width="19.5703125" style="19" customWidth="1"/>
    <col min="12041" max="12041" width="15" style="19" customWidth="1"/>
    <col min="12042" max="12042" width="16.28515625" style="19" customWidth="1"/>
    <col min="12043" max="12043" width="15.28515625" style="19" customWidth="1"/>
    <col min="12044" max="12045" width="15.42578125" style="19" customWidth="1"/>
    <col min="12046" max="12047" width="14.7109375" style="19" customWidth="1"/>
    <col min="12048" max="12048" width="17.5703125" style="19" customWidth="1"/>
    <col min="12049" max="12049" width="14.28515625" style="19" customWidth="1"/>
    <col min="12050" max="12051" width="0" style="19" hidden="1" customWidth="1"/>
    <col min="12052" max="12052" width="29.42578125" style="19" customWidth="1"/>
    <col min="12053" max="12053" width="16.85546875" style="19" customWidth="1"/>
    <col min="12054" max="12054" width="17.7109375" style="19" customWidth="1"/>
    <col min="12055" max="12055" width="19" style="19" customWidth="1"/>
    <col min="12056" max="12056" width="0" style="19" hidden="1" customWidth="1"/>
    <col min="12057" max="12057" width="26.85546875" style="19" customWidth="1"/>
    <col min="12058" max="12058" width="0" style="19" hidden="1" customWidth="1"/>
    <col min="12059" max="12059" width="16.5703125" style="19" customWidth="1"/>
    <col min="12060" max="12288" width="9.140625" style="19"/>
    <col min="12289" max="12289" width="18.28515625" style="19" customWidth="1"/>
    <col min="12290" max="12290" width="35.85546875" style="19" customWidth="1"/>
    <col min="12291" max="12291" width="25.42578125" style="19" customWidth="1"/>
    <col min="12292" max="12292" width="24.42578125" style="19" customWidth="1"/>
    <col min="12293" max="12293" width="26" style="19" customWidth="1"/>
    <col min="12294" max="12294" width="27.42578125" style="19" customWidth="1"/>
    <col min="12295" max="12295" width="28.140625" style="19" customWidth="1"/>
    <col min="12296" max="12296" width="19.5703125" style="19" customWidth="1"/>
    <col min="12297" max="12297" width="15" style="19" customWidth="1"/>
    <col min="12298" max="12298" width="16.28515625" style="19" customWidth="1"/>
    <col min="12299" max="12299" width="15.28515625" style="19" customWidth="1"/>
    <col min="12300" max="12301" width="15.42578125" style="19" customWidth="1"/>
    <col min="12302" max="12303" width="14.7109375" style="19" customWidth="1"/>
    <col min="12304" max="12304" width="17.5703125" style="19" customWidth="1"/>
    <col min="12305" max="12305" width="14.28515625" style="19" customWidth="1"/>
    <col min="12306" max="12307" width="0" style="19" hidden="1" customWidth="1"/>
    <col min="12308" max="12308" width="29.42578125" style="19" customWidth="1"/>
    <col min="12309" max="12309" width="16.85546875" style="19" customWidth="1"/>
    <col min="12310" max="12310" width="17.7109375" style="19" customWidth="1"/>
    <col min="12311" max="12311" width="19" style="19" customWidth="1"/>
    <col min="12312" max="12312" width="0" style="19" hidden="1" customWidth="1"/>
    <col min="12313" max="12313" width="26.85546875" style="19" customWidth="1"/>
    <col min="12314" max="12314" width="0" style="19" hidden="1" customWidth="1"/>
    <col min="12315" max="12315" width="16.5703125" style="19" customWidth="1"/>
    <col min="12316" max="12544" width="9.140625" style="19"/>
    <col min="12545" max="12545" width="18.28515625" style="19" customWidth="1"/>
    <col min="12546" max="12546" width="35.85546875" style="19" customWidth="1"/>
    <col min="12547" max="12547" width="25.42578125" style="19" customWidth="1"/>
    <col min="12548" max="12548" width="24.42578125" style="19" customWidth="1"/>
    <col min="12549" max="12549" width="26" style="19" customWidth="1"/>
    <col min="12550" max="12550" width="27.42578125" style="19" customWidth="1"/>
    <col min="12551" max="12551" width="28.140625" style="19" customWidth="1"/>
    <col min="12552" max="12552" width="19.5703125" style="19" customWidth="1"/>
    <col min="12553" max="12553" width="15" style="19" customWidth="1"/>
    <col min="12554" max="12554" width="16.28515625" style="19" customWidth="1"/>
    <col min="12555" max="12555" width="15.28515625" style="19" customWidth="1"/>
    <col min="12556" max="12557" width="15.42578125" style="19" customWidth="1"/>
    <col min="12558" max="12559" width="14.7109375" style="19" customWidth="1"/>
    <col min="12560" max="12560" width="17.5703125" style="19" customWidth="1"/>
    <col min="12561" max="12561" width="14.28515625" style="19" customWidth="1"/>
    <col min="12562" max="12563" width="0" style="19" hidden="1" customWidth="1"/>
    <col min="12564" max="12564" width="29.42578125" style="19" customWidth="1"/>
    <col min="12565" max="12565" width="16.85546875" style="19" customWidth="1"/>
    <col min="12566" max="12566" width="17.7109375" style="19" customWidth="1"/>
    <col min="12567" max="12567" width="19" style="19" customWidth="1"/>
    <col min="12568" max="12568" width="0" style="19" hidden="1" customWidth="1"/>
    <col min="12569" max="12569" width="26.85546875" style="19" customWidth="1"/>
    <col min="12570" max="12570" width="0" style="19" hidden="1" customWidth="1"/>
    <col min="12571" max="12571" width="16.5703125" style="19" customWidth="1"/>
    <col min="12572" max="12800" width="9.140625" style="19"/>
    <col min="12801" max="12801" width="18.28515625" style="19" customWidth="1"/>
    <col min="12802" max="12802" width="35.85546875" style="19" customWidth="1"/>
    <col min="12803" max="12803" width="25.42578125" style="19" customWidth="1"/>
    <col min="12804" max="12804" width="24.42578125" style="19" customWidth="1"/>
    <col min="12805" max="12805" width="26" style="19" customWidth="1"/>
    <col min="12806" max="12806" width="27.42578125" style="19" customWidth="1"/>
    <col min="12807" max="12807" width="28.140625" style="19" customWidth="1"/>
    <col min="12808" max="12808" width="19.5703125" style="19" customWidth="1"/>
    <col min="12809" max="12809" width="15" style="19" customWidth="1"/>
    <col min="12810" max="12810" width="16.28515625" style="19" customWidth="1"/>
    <col min="12811" max="12811" width="15.28515625" style="19" customWidth="1"/>
    <col min="12812" max="12813" width="15.42578125" style="19" customWidth="1"/>
    <col min="12814" max="12815" width="14.7109375" style="19" customWidth="1"/>
    <col min="12816" max="12816" width="17.5703125" style="19" customWidth="1"/>
    <col min="12817" max="12817" width="14.28515625" style="19" customWidth="1"/>
    <col min="12818" max="12819" width="0" style="19" hidden="1" customWidth="1"/>
    <col min="12820" max="12820" width="29.42578125" style="19" customWidth="1"/>
    <col min="12821" max="12821" width="16.85546875" style="19" customWidth="1"/>
    <col min="12822" max="12822" width="17.7109375" style="19" customWidth="1"/>
    <col min="12823" max="12823" width="19" style="19" customWidth="1"/>
    <col min="12824" max="12824" width="0" style="19" hidden="1" customWidth="1"/>
    <col min="12825" max="12825" width="26.85546875" style="19" customWidth="1"/>
    <col min="12826" max="12826" width="0" style="19" hidden="1" customWidth="1"/>
    <col min="12827" max="12827" width="16.5703125" style="19" customWidth="1"/>
    <col min="12828" max="13056" width="9.140625" style="19"/>
    <col min="13057" max="13057" width="18.28515625" style="19" customWidth="1"/>
    <col min="13058" max="13058" width="35.85546875" style="19" customWidth="1"/>
    <col min="13059" max="13059" width="25.42578125" style="19" customWidth="1"/>
    <col min="13060" max="13060" width="24.42578125" style="19" customWidth="1"/>
    <col min="13061" max="13061" width="26" style="19" customWidth="1"/>
    <col min="13062" max="13062" width="27.42578125" style="19" customWidth="1"/>
    <col min="13063" max="13063" width="28.140625" style="19" customWidth="1"/>
    <col min="13064" max="13064" width="19.5703125" style="19" customWidth="1"/>
    <col min="13065" max="13065" width="15" style="19" customWidth="1"/>
    <col min="13066" max="13066" width="16.28515625" style="19" customWidth="1"/>
    <col min="13067" max="13067" width="15.28515625" style="19" customWidth="1"/>
    <col min="13068" max="13069" width="15.42578125" style="19" customWidth="1"/>
    <col min="13070" max="13071" width="14.7109375" style="19" customWidth="1"/>
    <col min="13072" max="13072" width="17.5703125" style="19" customWidth="1"/>
    <col min="13073" max="13073" width="14.28515625" style="19" customWidth="1"/>
    <col min="13074" max="13075" width="0" style="19" hidden="1" customWidth="1"/>
    <col min="13076" max="13076" width="29.42578125" style="19" customWidth="1"/>
    <col min="13077" max="13077" width="16.85546875" style="19" customWidth="1"/>
    <col min="13078" max="13078" width="17.7109375" style="19" customWidth="1"/>
    <col min="13079" max="13079" width="19" style="19" customWidth="1"/>
    <col min="13080" max="13080" width="0" style="19" hidden="1" customWidth="1"/>
    <col min="13081" max="13081" width="26.85546875" style="19" customWidth="1"/>
    <col min="13082" max="13082" width="0" style="19" hidden="1" customWidth="1"/>
    <col min="13083" max="13083" width="16.5703125" style="19" customWidth="1"/>
    <col min="13084" max="13312" width="9.140625" style="19"/>
    <col min="13313" max="13313" width="18.28515625" style="19" customWidth="1"/>
    <col min="13314" max="13314" width="35.85546875" style="19" customWidth="1"/>
    <col min="13315" max="13315" width="25.42578125" style="19" customWidth="1"/>
    <col min="13316" max="13316" width="24.42578125" style="19" customWidth="1"/>
    <col min="13317" max="13317" width="26" style="19" customWidth="1"/>
    <col min="13318" max="13318" width="27.42578125" style="19" customWidth="1"/>
    <col min="13319" max="13319" width="28.140625" style="19" customWidth="1"/>
    <col min="13320" max="13320" width="19.5703125" style="19" customWidth="1"/>
    <col min="13321" max="13321" width="15" style="19" customWidth="1"/>
    <col min="13322" max="13322" width="16.28515625" style="19" customWidth="1"/>
    <col min="13323" max="13323" width="15.28515625" style="19" customWidth="1"/>
    <col min="13324" max="13325" width="15.42578125" style="19" customWidth="1"/>
    <col min="13326" max="13327" width="14.7109375" style="19" customWidth="1"/>
    <col min="13328" max="13328" width="17.5703125" style="19" customWidth="1"/>
    <col min="13329" max="13329" width="14.28515625" style="19" customWidth="1"/>
    <col min="13330" max="13331" width="0" style="19" hidden="1" customWidth="1"/>
    <col min="13332" max="13332" width="29.42578125" style="19" customWidth="1"/>
    <col min="13333" max="13333" width="16.85546875" style="19" customWidth="1"/>
    <col min="13334" max="13334" width="17.7109375" style="19" customWidth="1"/>
    <col min="13335" max="13335" width="19" style="19" customWidth="1"/>
    <col min="13336" max="13336" width="0" style="19" hidden="1" customWidth="1"/>
    <col min="13337" max="13337" width="26.85546875" style="19" customWidth="1"/>
    <col min="13338" max="13338" width="0" style="19" hidden="1" customWidth="1"/>
    <col min="13339" max="13339" width="16.5703125" style="19" customWidth="1"/>
    <col min="13340" max="13568" width="9.140625" style="19"/>
    <col min="13569" max="13569" width="18.28515625" style="19" customWidth="1"/>
    <col min="13570" max="13570" width="35.85546875" style="19" customWidth="1"/>
    <col min="13571" max="13571" width="25.42578125" style="19" customWidth="1"/>
    <col min="13572" max="13572" width="24.42578125" style="19" customWidth="1"/>
    <col min="13573" max="13573" width="26" style="19" customWidth="1"/>
    <col min="13574" max="13574" width="27.42578125" style="19" customWidth="1"/>
    <col min="13575" max="13575" width="28.140625" style="19" customWidth="1"/>
    <col min="13576" max="13576" width="19.5703125" style="19" customWidth="1"/>
    <col min="13577" max="13577" width="15" style="19" customWidth="1"/>
    <col min="13578" max="13578" width="16.28515625" style="19" customWidth="1"/>
    <col min="13579" max="13579" width="15.28515625" style="19" customWidth="1"/>
    <col min="13580" max="13581" width="15.42578125" style="19" customWidth="1"/>
    <col min="13582" max="13583" width="14.7109375" style="19" customWidth="1"/>
    <col min="13584" max="13584" width="17.5703125" style="19" customWidth="1"/>
    <col min="13585" max="13585" width="14.28515625" style="19" customWidth="1"/>
    <col min="13586" max="13587" width="0" style="19" hidden="1" customWidth="1"/>
    <col min="13588" max="13588" width="29.42578125" style="19" customWidth="1"/>
    <col min="13589" max="13589" width="16.85546875" style="19" customWidth="1"/>
    <col min="13590" max="13590" width="17.7109375" style="19" customWidth="1"/>
    <col min="13591" max="13591" width="19" style="19" customWidth="1"/>
    <col min="13592" max="13592" width="0" style="19" hidden="1" customWidth="1"/>
    <col min="13593" max="13593" width="26.85546875" style="19" customWidth="1"/>
    <col min="13594" max="13594" width="0" style="19" hidden="1" customWidth="1"/>
    <col min="13595" max="13595" width="16.5703125" style="19" customWidth="1"/>
    <col min="13596" max="13824" width="9.140625" style="19"/>
    <col min="13825" max="13825" width="18.28515625" style="19" customWidth="1"/>
    <col min="13826" max="13826" width="35.85546875" style="19" customWidth="1"/>
    <col min="13827" max="13827" width="25.42578125" style="19" customWidth="1"/>
    <col min="13828" max="13828" width="24.42578125" style="19" customWidth="1"/>
    <col min="13829" max="13829" width="26" style="19" customWidth="1"/>
    <col min="13830" max="13830" width="27.42578125" style="19" customWidth="1"/>
    <col min="13831" max="13831" width="28.140625" style="19" customWidth="1"/>
    <col min="13832" max="13832" width="19.5703125" style="19" customWidth="1"/>
    <col min="13833" max="13833" width="15" style="19" customWidth="1"/>
    <col min="13834" max="13834" width="16.28515625" style="19" customWidth="1"/>
    <col min="13835" max="13835" width="15.28515625" style="19" customWidth="1"/>
    <col min="13836" max="13837" width="15.42578125" style="19" customWidth="1"/>
    <col min="13838" max="13839" width="14.7109375" style="19" customWidth="1"/>
    <col min="13840" max="13840" width="17.5703125" style="19" customWidth="1"/>
    <col min="13841" max="13841" width="14.28515625" style="19" customWidth="1"/>
    <col min="13842" max="13843" width="0" style="19" hidden="1" customWidth="1"/>
    <col min="13844" max="13844" width="29.42578125" style="19" customWidth="1"/>
    <col min="13845" max="13845" width="16.85546875" style="19" customWidth="1"/>
    <col min="13846" max="13846" width="17.7109375" style="19" customWidth="1"/>
    <col min="13847" max="13847" width="19" style="19" customWidth="1"/>
    <col min="13848" max="13848" width="0" style="19" hidden="1" customWidth="1"/>
    <col min="13849" max="13849" width="26.85546875" style="19" customWidth="1"/>
    <col min="13850" max="13850" width="0" style="19" hidden="1" customWidth="1"/>
    <col min="13851" max="13851" width="16.5703125" style="19" customWidth="1"/>
    <col min="13852" max="14080" width="9.140625" style="19"/>
    <col min="14081" max="14081" width="18.28515625" style="19" customWidth="1"/>
    <col min="14082" max="14082" width="35.85546875" style="19" customWidth="1"/>
    <col min="14083" max="14083" width="25.42578125" style="19" customWidth="1"/>
    <col min="14084" max="14084" width="24.42578125" style="19" customWidth="1"/>
    <col min="14085" max="14085" width="26" style="19" customWidth="1"/>
    <col min="14086" max="14086" width="27.42578125" style="19" customWidth="1"/>
    <col min="14087" max="14087" width="28.140625" style="19" customWidth="1"/>
    <col min="14088" max="14088" width="19.5703125" style="19" customWidth="1"/>
    <col min="14089" max="14089" width="15" style="19" customWidth="1"/>
    <col min="14090" max="14090" width="16.28515625" style="19" customWidth="1"/>
    <col min="14091" max="14091" width="15.28515625" style="19" customWidth="1"/>
    <col min="14092" max="14093" width="15.42578125" style="19" customWidth="1"/>
    <col min="14094" max="14095" width="14.7109375" style="19" customWidth="1"/>
    <col min="14096" max="14096" width="17.5703125" style="19" customWidth="1"/>
    <col min="14097" max="14097" width="14.28515625" style="19" customWidth="1"/>
    <col min="14098" max="14099" width="0" style="19" hidden="1" customWidth="1"/>
    <col min="14100" max="14100" width="29.42578125" style="19" customWidth="1"/>
    <col min="14101" max="14101" width="16.85546875" style="19" customWidth="1"/>
    <col min="14102" max="14102" width="17.7109375" style="19" customWidth="1"/>
    <col min="14103" max="14103" width="19" style="19" customWidth="1"/>
    <col min="14104" max="14104" width="0" style="19" hidden="1" customWidth="1"/>
    <col min="14105" max="14105" width="26.85546875" style="19" customWidth="1"/>
    <col min="14106" max="14106" width="0" style="19" hidden="1" customWidth="1"/>
    <col min="14107" max="14107" width="16.5703125" style="19" customWidth="1"/>
    <col min="14108" max="14336" width="9.140625" style="19"/>
    <col min="14337" max="14337" width="18.28515625" style="19" customWidth="1"/>
    <col min="14338" max="14338" width="35.85546875" style="19" customWidth="1"/>
    <col min="14339" max="14339" width="25.42578125" style="19" customWidth="1"/>
    <col min="14340" max="14340" width="24.42578125" style="19" customWidth="1"/>
    <col min="14341" max="14341" width="26" style="19" customWidth="1"/>
    <col min="14342" max="14342" width="27.42578125" style="19" customWidth="1"/>
    <col min="14343" max="14343" width="28.140625" style="19" customWidth="1"/>
    <col min="14344" max="14344" width="19.5703125" style="19" customWidth="1"/>
    <col min="14345" max="14345" width="15" style="19" customWidth="1"/>
    <col min="14346" max="14346" width="16.28515625" style="19" customWidth="1"/>
    <col min="14347" max="14347" width="15.28515625" style="19" customWidth="1"/>
    <col min="14348" max="14349" width="15.42578125" style="19" customWidth="1"/>
    <col min="14350" max="14351" width="14.7109375" style="19" customWidth="1"/>
    <col min="14352" max="14352" width="17.5703125" style="19" customWidth="1"/>
    <col min="14353" max="14353" width="14.28515625" style="19" customWidth="1"/>
    <col min="14354" max="14355" width="0" style="19" hidden="1" customWidth="1"/>
    <col min="14356" max="14356" width="29.42578125" style="19" customWidth="1"/>
    <col min="14357" max="14357" width="16.85546875" style="19" customWidth="1"/>
    <col min="14358" max="14358" width="17.7109375" style="19" customWidth="1"/>
    <col min="14359" max="14359" width="19" style="19" customWidth="1"/>
    <col min="14360" max="14360" width="0" style="19" hidden="1" customWidth="1"/>
    <col min="14361" max="14361" width="26.85546875" style="19" customWidth="1"/>
    <col min="14362" max="14362" width="0" style="19" hidden="1" customWidth="1"/>
    <col min="14363" max="14363" width="16.5703125" style="19" customWidth="1"/>
    <col min="14364" max="14592" width="9.140625" style="19"/>
    <col min="14593" max="14593" width="18.28515625" style="19" customWidth="1"/>
    <col min="14594" max="14594" width="35.85546875" style="19" customWidth="1"/>
    <col min="14595" max="14595" width="25.42578125" style="19" customWidth="1"/>
    <col min="14596" max="14596" width="24.42578125" style="19" customWidth="1"/>
    <col min="14597" max="14597" width="26" style="19" customWidth="1"/>
    <col min="14598" max="14598" width="27.42578125" style="19" customWidth="1"/>
    <col min="14599" max="14599" width="28.140625" style="19" customWidth="1"/>
    <col min="14600" max="14600" width="19.5703125" style="19" customWidth="1"/>
    <col min="14601" max="14601" width="15" style="19" customWidth="1"/>
    <col min="14602" max="14602" width="16.28515625" style="19" customWidth="1"/>
    <col min="14603" max="14603" width="15.28515625" style="19" customWidth="1"/>
    <col min="14604" max="14605" width="15.42578125" style="19" customWidth="1"/>
    <col min="14606" max="14607" width="14.7109375" style="19" customWidth="1"/>
    <col min="14608" max="14608" width="17.5703125" style="19" customWidth="1"/>
    <col min="14609" max="14609" width="14.28515625" style="19" customWidth="1"/>
    <col min="14610" max="14611" width="0" style="19" hidden="1" customWidth="1"/>
    <col min="14612" max="14612" width="29.42578125" style="19" customWidth="1"/>
    <col min="14613" max="14613" width="16.85546875" style="19" customWidth="1"/>
    <col min="14614" max="14614" width="17.7109375" style="19" customWidth="1"/>
    <col min="14615" max="14615" width="19" style="19" customWidth="1"/>
    <col min="14616" max="14616" width="0" style="19" hidden="1" customWidth="1"/>
    <col min="14617" max="14617" width="26.85546875" style="19" customWidth="1"/>
    <col min="14618" max="14618" width="0" style="19" hidden="1" customWidth="1"/>
    <col min="14619" max="14619" width="16.5703125" style="19" customWidth="1"/>
    <col min="14620" max="14848" width="9.140625" style="19"/>
    <col min="14849" max="14849" width="18.28515625" style="19" customWidth="1"/>
    <col min="14850" max="14850" width="35.85546875" style="19" customWidth="1"/>
    <col min="14851" max="14851" width="25.42578125" style="19" customWidth="1"/>
    <col min="14852" max="14852" width="24.42578125" style="19" customWidth="1"/>
    <col min="14853" max="14853" width="26" style="19" customWidth="1"/>
    <col min="14854" max="14854" width="27.42578125" style="19" customWidth="1"/>
    <col min="14855" max="14855" width="28.140625" style="19" customWidth="1"/>
    <col min="14856" max="14856" width="19.5703125" style="19" customWidth="1"/>
    <col min="14857" max="14857" width="15" style="19" customWidth="1"/>
    <col min="14858" max="14858" width="16.28515625" style="19" customWidth="1"/>
    <col min="14859" max="14859" width="15.28515625" style="19" customWidth="1"/>
    <col min="14860" max="14861" width="15.42578125" style="19" customWidth="1"/>
    <col min="14862" max="14863" width="14.7109375" style="19" customWidth="1"/>
    <col min="14864" max="14864" width="17.5703125" style="19" customWidth="1"/>
    <col min="14865" max="14865" width="14.28515625" style="19" customWidth="1"/>
    <col min="14866" max="14867" width="0" style="19" hidden="1" customWidth="1"/>
    <col min="14868" max="14868" width="29.42578125" style="19" customWidth="1"/>
    <col min="14869" max="14869" width="16.85546875" style="19" customWidth="1"/>
    <col min="14870" max="14870" width="17.7109375" style="19" customWidth="1"/>
    <col min="14871" max="14871" width="19" style="19" customWidth="1"/>
    <col min="14872" max="14872" width="0" style="19" hidden="1" customWidth="1"/>
    <col min="14873" max="14873" width="26.85546875" style="19" customWidth="1"/>
    <col min="14874" max="14874" width="0" style="19" hidden="1" customWidth="1"/>
    <col min="14875" max="14875" width="16.5703125" style="19" customWidth="1"/>
    <col min="14876" max="15104" width="9.140625" style="19"/>
    <col min="15105" max="15105" width="18.28515625" style="19" customWidth="1"/>
    <col min="15106" max="15106" width="35.85546875" style="19" customWidth="1"/>
    <col min="15107" max="15107" width="25.42578125" style="19" customWidth="1"/>
    <col min="15108" max="15108" width="24.42578125" style="19" customWidth="1"/>
    <col min="15109" max="15109" width="26" style="19" customWidth="1"/>
    <col min="15110" max="15110" width="27.42578125" style="19" customWidth="1"/>
    <col min="15111" max="15111" width="28.140625" style="19" customWidth="1"/>
    <col min="15112" max="15112" width="19.5703125" style="19" customWidth="1"/>
    <col min="15113" max="15113" width="15" style="19" customWidth="1"/>
    <col min="15114" max="15114" width="16.28515625" style="19" customWidth="1"/>
    <col min="15115" max="15115" width="15.28515625" style="19" customWidth="1"/>
    <col min="15116" max="15117" width="15.42578125" style="19" customWidth="1"/>
    <col min="15118" max="15119" width="14.7109375" style="19" customWidth="1"/>
    <col min="15120" max="15120" width="17.5703125" style="19" customWidth="1"/>
    <col min="15121" max="15121" width="14.28515625" style="19" customWidth="1"/>
    <col min="15122" max="15123" width="0" style="19" hidden="1" customWidth="1"/>
    <col min="15124" max="15124" width="29.42578125" style="19" customWidth="1"/>
    <col min="15125" max="15125" width="16.85546875" style="19" customWidth="1"/>
    <col min="15126" max="15126" width="17.7109375" style="19" customWidth="1"/>
    <col min="15127" max="15127" width="19" style="19" customWidth="1"/>
    <col min="15128" max="15128" width="0" style="19" hidden="1" customWidth="1"/>
    <col min="15129" max="15129" width="26.85546875" style="19" customWidth="1"/>
    <col min="15130" max="15130" width="0" style="19" hidden="1" customWidth="1"/>
    <col min="15131" max="15131" width="16.5703125" style="19" customWidth="1"/>
    <col min="15132" max="15360" width="9.140625" style="19"/>
    <col min="15361" max="15361" width="18.28515625" style="19" customWidth="1"/>
    <col min="15362" max="15362" width="35.85546875" style="19" customWidth="1"/>
    <col min="15363" max="15363" width="25.42578125" style="19" customWidth="1"/>
    <col min="15364" max="15364" width="24.42578125" style="19" customWidth="1"/>
    <col min="15365" max="15365" width="26" style="19" customWidth="1"/>
    <col min="15366" max="15366" width="27.42578125" style="19" customWidth="1"/>
    <col min="15367" max="15367" width="28.140625" style="19" customWidth="1"/>
    <col min="15368" max="15368" width="19.5703125" style="19" customWidth="1"/>
    <col min="15369" max="15369" width="15" style="19" customWidth="1"/>
    <col min="15370" max="15370" width="16.28515625" style="19" customWidth="1"/>
    <col min="15371" max="15371" width="15.28515625" style="19" customWidth="1"/>
    <col min="15372" max="15373" width="15.42578125" style="19" customWidth="1"/>
    <col min="15374" max="15375" width="14.7109375" style="19" customWidth="1"/>
    <col min="15376" max="15376" width="17.5703125" style="19" customWidth="1"/>
    <col min="15377" max="15377" width="14.28515625" style="19" customWidth="1"/>
    <col min="15378" max="15379" width="0" style="19" hidden="1" customWidth="1"/>
    <col min="15380" max="15380" width="29.42578125" style="19" customWidth="1"/>
    <col min="15381" max="15381" width="16.85546875" style="19" customWidth="1"/>
    <col min="15382" max="15382" width="17.7109375" style="19" customWidth="1"/>
    <col min="15383" max="15383" width="19" style="19" customWidth="1"/>
    <col min="15384" max="15384" width="0" style="19" hidden="1" customWidth="1"/>
    <col min="15385" max="15385" width="26.85546875" style="19" customWidth="1"/>
    <col min="15386" max="15386" width="0" style="19" hidden="1" customWidth="1"/>
    <col min="15387" max="15387" width="16.5703125" style="19" customWidth="1"/>
    <col min="15388" max="15616" width="9.140625" style="19"/>
    <col min="15617" max="15617" width="18.28515625" style="19" customWidth="1"/>
    <col min="15618" max="15618" width="35.85546875" style="19" customWidth="1"/>
    <col min="15619" max="15619" width="25.42578125" style="19" customWidth="1"/>
    <col min="15620" max="15620" width="24.42578125" style="19" customWidth="1"/>
    <col min="15621" max="15621" width="26" style="19" customWidth="1"/>
    <col min="15622" max="15622" width="27.42578125" style="19" customWidth="1"/>
    <col min="15623" max="15623" width="28.140625" style="19" customWidth="1"/>
    <col min="15624" max="15624" width="19.5703125" style="19" customWidth="1"/>
    <col min="15625" max="15625" width="15" style="19" customWidth="1"/>
    <col min="15626" max="15626" width="16.28515625" style="19" customWidth="1"/>
    <col min="15627" max="15627" width="15.28515625" style="19" customWidth="1"/>
    <col min="15628" max="15629" width="15.42578125" style="19" customWidth="1"/>
    <col min="15630" max="15631" width="14.7109375" style="19" customWidth="1"/>
    <col min="15632" max="15632" width="17.5703125" style="19" customWidth="1"/>
    <col min="15633" max="15633" width="14.28515625" style="19" customWidth="1"/>
    <col min="15634" max="15635" width="0" style="19" hidden="1" customWidth="1"/>
    <col min="15636" max="15636" width="29.42578125" style="19" customWidth="1"/>
    <col min="15637" max="15637" width="16.85546875" style="19" customWidth="1"/>
    <col min="15638" max="15638" width="17.7109375" style="19" customWidth="1"/>
    <col min="15639" max="15639" width="19" style="19" customWidth="1"/>
    <col min="15640" max="15640" width="0" style="19" hidden="1" customWidth="1"/>
    <col min="15641" max="15641" width="26.85546875" style="19" customWidth="1"/>
    <col min="15642" max="15642" width="0" style="19" hidden="1" customWidth="1"/>
    <col min="15643" max="15643" width="16.5703125" style="19" customWidth="1"/>
    <col min="15644" max="15872" width="9.140625" style="19"/>
    <col min="15873" max="15873" width="18.28515625" style="19" customWidth="1"/>
    <col min="15874" max="15874" width="35.85546875" style="19" customWidth="1"/>
    <col min="15875" max="15875" width="25.42578125" style="19" customWidth="1"/>
    <col min="15876" max="15876" width="24.42578125" style="19" customWidth="1"/>
    <col min="15877" max="15877" width="26" style="19" customWidth="1"/>
    <col min="15878" max="15878" width="27.42578125" style="19" customWidth="1"/>
    <col min="15879" max="15879" width="28.140625" style="19" customWidth="1"/>
    <col min="15880" max="15880" width="19.5703125" style="19" customWidth="1"/>
    <col min="15881" max="15881" width="15" style="19" customWidth="1"/>
    <col min="15882" max="15882" width="16.28515625" style="19" customWidth="1"/>
    <col min="15883" max="15883" width="15.28515625" style="19" customWidth="1"/>
    <col min="15884" max="15885" width="15.42578125" style="19" customWidth="1"/>
    <col min="15886" max="15887" width="14.7109375" style="19" customWidth="1"/>
    <col min="15888" max="15888" width="17.5703125" style="19" customWidth="1"/>
    <col min="15889" max="15889" width="14.28515625" style="19" customWidth="1"/>
    <col min="15890" max="15891" width="0" style="19" hidden="1" customWidth="1"/>
    <col min="15892" max="15892" width="29.42578125" style="19" customWidth="1"/>
    <col min="15893" max="15893" width="16.85546875" style="19" customWidth="1"/>
    <col min="15894" max="15894" width="17.7109375" style="19" customWidth="1"/>
    <col min="15895" max="15895" width="19" style="19" customWidth="1"/>
    <col min="15896" max="15896" width="0" style="19" hidden="1" customWidth="1"/>
    <col min="15897" max="15897" width="26.85546875" style="19" customWidth="1"/>
    <col min="15898" max="15898" width="0" style="19" hidden="1" customWidth="1"/>
    <col min="15899" max="15899" width="16.5703125" style="19" customWidth="1"/>
    <col min="15900" max="16128" width="9.140625" style="19"/>
    <col min="16129" max="16129" width="18.28515625" style="19" customWidth="1"/>
    <col min="16130" max="16130" width="35.85546875" style="19" customWidth="1"/>
    <col min="16131" max="16131" width="25.42578125" style="19" customWidth="1"/>
    <col min="16132" max="16132" width="24.42578125" style="19" customWidth="1"/>
    <col min="16133" max="16133" width="26" style="19" customWidth="1"/>
    <col min="16134" max="16134" width="27.42578125" style="19" customWidth="1"/>
    <col min="16135" max="16135" width="28.140625" style="19" customWidth="1"/>
    <col min="16136" max="16136" width="19.5703125" style="19" customWidth="1"/>
    <col min="16137" max="16137" width="15" style="19" customWidth="1"/>
    <col min="16138" max="16138" width="16.28515625" style="19" customWidth="1"/>
    <col min="16139" max="16139" width="15.28515625" style="19" customWidth="1"/>
    <col min="16140" max="16141" width="15.42578125" style="19" customWidth="1"/>
    <col min="16142" max="16143" width="14.7109375" style="19" customWidth="1"/>
    <col min="16144" max="16144" width="17.5703125" style="19" customWidth="1"/>
    <col min="16145" max="16145" width="14.28515625" style="19" customWidth="1"/>
    <col min="16146" max="16147" width="0" style="19" hidden="1" customWidth="1"/>
    <col min="16148" max="16148" width="29.42578125" style="19" customWidth="1"/>
    <col min="16149" max="16149" width="16.85546875" style="19" customWidth="1"/>
    <col min="16150" max="16150" width="17.7109375" style="19" customWidth="1"/>
    <col min="16151" max="16151" width="19" style="19" customWidth="1"/>
    <col min="16152" max="16152" width="0" style="19" hidden="1" customWidth="1"/>
    <col min="16153" max="16153" width="26.85546875" style="19" customWidth="1"/>
    <col min="16154" max="16154" width="0" style="19" hidden="1" customWidth="1"/>
    <col min="16155" max="16155" width="16.5703125" style="19" customWidth="1"/>
    <col min="16156" max="16384" width="9.140625" style="19"/>
  </cols>
  <sheetData>
    <row r="1" spans="1:29" ht="18.75" customHeight="1" x14ac:dyDescent="0.3">
      <c r="A1" s="17"/>
      <c r="B1" s="18"/>
      <c r="I1" s="586" t="s">
        <v>174</v>
      </c>
      <c r="J1" s="586"/>
      <c r="K1" s="20"/>
      <c r="L1" s="20"/>
      <c r="M1" s="20"/>
      <c r="N1" s="21"/>
      <c r="O1" s="21"/>
      <c r="P1" s="21"/>
      <c r="Q1" s="21"/>
      <c r="R1" s="21"/>
      <c r="S1" s="22"/>
      <c r="T1" s="22"/>
      <c r="U1" s="22"/>
      <c r="V1" s="20"/>
      <c r="W1" s="20"/>
      <c r="X1" s="20"/>
      <c r="Y1" s="20"/>
      <c r="Z1" s="20"/>
      <c r="AA1" s="20"/>
      <c r="AB1" s="20"/>
      <c r="AC1" s="20"/>
    </row>
    <row r="2" spans="1:29" ht="24.75" customHeight="1" x14ac:dyDescent="0.3">
      <c r="A2" s="17"/>
      <c r="I2" s="587" t="s">
        <v>402</v>
      </c>
      <c r="J2" s="587"/>
      <c r="K2" s="587"/>
      <c r="L2" s="587"/>
      <c r="M2" s="55"/>
      <c r="N2" s="23"/>
      <c r="O2" s="23"/>
      <c r="P2" s="23"/>
      <c r="Q2" s="23"/>
      <c r="R2" s="23"/>
      <c r="S2" s="24"/>
      <c r="T2" s="24"/>
      <c r="U2" s="24"/>
      <c r="V2" s="548"/>
      <c r="W2" s="549"/>
      <c r="X2" s="549"/>
      <c r="Y2" s="549"/>
      <c r="Z2" s="548"/>
      <c r="AA2" s="549"/>
      <c r="AB2" s="549"/>
      <c r="AC2" s="549"/>
    </row>
    <row r="3" spans="1:29" ht="18.75" hidden="1" customHeight="1" x14ac:dyDescent="0.3">
      <c r="A3" s="17"/>
      <c r="I3" s="587"/>
      <c r="J3" s="587"/>
      <c r="K3" s="587"/>
      <c r="L3" s="587"/>
      <c r="M3" s="55"/>
      <c r="N3" s="23"/>
      <c r="O3" s="23"/>
      <c r="P3" s="23"/>
      <c r="Q3" s="23"/>
      <c r="R3" s="23"/>
      <c r="S3" s="24"/>
      <c r="T3" s="24"/>
      <c r="U3" s="24"/>
      <c r="V3" s="25"/>
      <c r="W3" s="25"/>
      <c r="X3" s="25"/>
      <c r="Y3" s="20"/>
      <c r="Z3" s="25"/>
      <c r="AA3" s="25"/>
      <c r="AB3" s="25"/>
      <c r="AC3" s="20"/>
    </row>
    <row r="4" spans="1:29" ht="57.75" customHeight="1" x14ac:dyDescent="0.3">
      <c r="A4" s="17"/>
      <c r="I4" s="587"/>
      <c r="J4" s="587"/>
      <c r="K4" s="587"/>
      <c r="L4" s="587"/>
      <c r="M4" s="55"/>
      <c r="N4" s="26"/>
      <c r="O4" s="26"/>
      <c r="P4" s="26"/>
      <c r="Q4" s="26"/>
      <c r="R4" s="26"/>
      <c r="V4" s="550"/>
      <c r="W4" s="550"/>
      <c r="X4" s="550"/>
      <c r="Y4" s="550"/>
      <c r="Z4" s="550"/>
      <c r="AA4" s="550"/>
      <c r="AB4" s="550"/>
      <c r="AC4" s="550"/>
    </row>
    <row r="5" spans="1:29" ht="10.5" customHeight="1" x14ac:dyDescent="0.3">
      <c r="A5" s="17"/>
      <c r="B5" s="18"/>
      <c r="I5" s="18"/>
    </row>
    <row r="6" spans="1:29" ht="21" customHeight="1" x14ac:dyDescent="0.3">
      <c r="B6" s="551" t="s">
        <v>371</v>
      </c>
      <c r="C6" s="551"/>
      <c r="D6" s="551"/>
      <c r="E6" s="551"/>
      <c r="F6" s="551"/>
      <c r="G6" s="551"/>
      <c r="H6" s="551"/>
      <c r="I6" s="551"/>
      <c r="J6" s="551"/>
      <c r="K6" s="551"/>
      <c r="L6" s="551"/>
      <c r="M6" s="32"/>
      <c r="N6" s="32"/>
      <c r="O6" s="32"/>
      <c r="P6" s="32"/>
      <c r="Q6" s="32"/>
      <c r="R6" s="32"/>
      <c r="S6" s="32"/>
      <c r="T6" s="32"/>
      <c r="U6" s="32"/>
      <c r="V6" s="32"/>
      <c r="W6" s="32"/>
      <c r="X6" s="32"/>
      <c r="Y6" s="32"/>
      <c r="Z6" s="32"/>
      <c r="AA6" s="32"/>
    </row>
    <row r="7" spans="1:29" ht="11.25" customHeight="1" x14ac:dyDescent="0.3">
      <c r="A7" s="56">
        <v>16518000000</v>
      </c>
      <c r="B7" s="33"/>
      <c r="C7" s="33"/>
      <c r="D7" s="33"/>
      <c r="E7" s="33"/>
      <c r="F7" s="33"/>
      <c r="G7" s="33"/>
      <c r="H7" s="33"/>
      <c r="I7" s="33"/>
      <c r="J7" s="33"/>
      <c r="K7" s="33"/>
      <c r="L7" s="33"/>
      <c r="M7" s="33"/>
      <c r="N7" s="33"/>
      <c r="O7" s="33"/>
      <c r="P7" s="33"/>
      <c r="Q7" s="33"/>
      <c r="R7" s="33"/>
      <c r="S7" s="33"/>
      <c r="T7" s="33"/>
      <c r="U7" s="33"/>
      <c r="V7" s="33"/>
      <c r="W7" s="33"/>
      <c r="X7" s="33"/>
      <c r="Y7" s="33"/>
      <c r="Z7" s="33"/>
      <c r="AA7" s="33"/>
    </row>
    <row r="8" spans="1:29" ht="8.25" customHeight="1" x14ac:dyDescent="0.3">
      <c r="A8" s="58" t="s">
        <v>1</v>
      </c>
      <c r="B8" s="33"/>
      <c r="C8" s="33"/>
      <c r="D8" s="33"/>
      <c r="E8" s="33"/>
      <c r="F8" s="33"/>
      <c r="G8" s="33"/>
      <c r="H8" s="33"/>
      <c r="I8" s="33"/>
      <c r="J8" s="33"/>
      <c r="K8" s="33"/>
      <c r="L8" s="33"/>
      <c r="M8" s="33"/>
      <c r="N8" s="33"/>
      <c r="O8" s="33"/>
      <c r="P8" s="33"/>
      <c r="Q8" s="33"/>
      <c r="R8" s="33"/>
      <c r="S8" s="33"/>
      <c r="T8" s="33"/>
      <c r="U8" s="33"/>
      <c r="V8" s="33"/>
      <c r="W8" s="33"/>
      <c r="X8" s="33"/>
      <c r="Y8" s="33"/>
      <c r="Z8" s="33"/>
      <c r="AA8" s="33"/>
    </row>
    <row r="9" spans="1:29" ht="9.75" customHeight="1" x14ac:dyDescent="0.3">
      <c r="A9" s="57"/>
      <c r="B9" s="34"/>
      <c r="I9" s="34"/>
      <c r="J9" s="27"/>
      <c r="AA9" s="59" t="s">
        <v>175</v>
      </c>
    </row>
    <row r="10" spans="1:29" s="36" customFormat="1" ht="15.75" customHeight="1" x14ac:dyDescent="0.25">
      <c r="A10" s="552" t="s">
        <v>176</v>
      </c>
      <c r="B10" s="554" t="s">
        <v>177</v>
      </c>
      <c r="C10" s="556" t="s">
        <v>178</v>
      </c>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8"/>
      <c r="AB10" s="35"/>
    </row>
    <row r="11" spans="1:29" s="36" customFormat="1" ht="14.25" customHeight="1" x14ac:dyDescent="0.2">
      <c r="A11" s="552"/>
      <c r="B11" s="554"/>
      <c r="C11" s="559" t="s">
        <v>179</v>
      </c>
      <c r="D11" s="559"/>
      <c r="E11" s="559"/>
      <c r="F11" s="559"/>
      <c r="G11" s="559"/>
      <c r="H11" s="560" t="s">
        <v>8</v>
      </c>
      <c r="I11" s="561" t="s">
        <v>180</v>
      </c>
      <c r="J11" s="562"/>
      <c r="K11" s="562"/>
      <c r="L11" s="562"/>
      <c r="M11" s="562"/>
      <c r="N11" s="562"/>
      <c r="O11" s="562"/>
      <c r="P11" s="562"/>
      <c r="Q11" s="562"/>
      <c r="R11" s="562"/>
      <c r="S11" s="562"/>
      <c r="T11" s="562"/>
      <c r="U11" s="563" t="s">
        <v>8</v>
      </c>
      <c r="V11" s="564" t="s">
        <v>370</v>
      </c>
      <c r="W11" s="565"/>
      <c r="X11" s="565"/>
      <c r="Y11" s="565"/>
      <c r="Z11" s="328"/>
      <c r="AA11" s="566" t="s">
        <v>8</v>
      </c>
      <c r="AB11" s="37"/>
    </row>
    <row r="12" spans="1:29" s="36" customFormat="1" ht="45" customHeight="1" x14ac:dyDescent="0.25">
      <c r="A12" s="552"/>
      <c r="B12" s="554"/>
      <c r="C12" s="582" t="s">
        <v>181</v>
      </c>
      <c r="D12" s="583"/>
      <c r="E12" s="583"/>
      <c r="F12" s="584"/>
      <c r="G12" s="457" t="s">
        <v>182</v>
      </c>
      <c r="H12" s="560"/>
      <c r="I12" s="569" t="s">
        <v>181</v>
      </c>
      <c r="J12" s="570"/>
      <c r="K12" s="570"/>
      <c r="L12" s="570"/>
      <c r="M12" s="570"/>
      <c r="N12" s="570"/>
      <c r="O12" s="570"/>
      <c r="P12" s="570"/>
      <c r="Q12" s="570"/>
      <c r="R12" s="329"/>
      <c r="S12" s="329"/>
      <c r="T12" s="330"/>
      <c r="U12" s="563"/>
      <c r="V12" s="571" t="s">
        <v>181</v>
      </c>
      <c r="W12" s="572"/>
      <c r="X12" s="53"/>
      <c r="Y12" s="330" t="s">
        <v>182</v>
      </c>
      <c r="Z12" s="54"/>
      <c r="AA12" s="567"/>
    </row>
    <row r="13" spans="1:29" s="36" customFormat="1" ht="85.5" customHeight="1" x14ac:dyDescent="0.2">
      <c r="A13" s="552"/>
      <c r="B13" s="554"/>
      <c r="C13" s="559"/>
      <c r="D13" s="576"/>
      <c r="E13" s="576"/>
      <c r="F13" s="552"/>
      <c r="G13" s="579"/>
      <c r="H13" s="560"/>
      <c r="I13" s="552" t="s">
        <v>183</v>
      </c>
      <c r="J13" s="573" t="s">
        <v>184</v>
      </c>
      <c r="K13" s="588" t="s">
        <v>185</v>
      </c>
      <c r="L13" s="573" t="s">
        <v>186</v>
      </c>
      <c r="M13" s="574" t="s">
        <v>187</v>
      </c>
      <c r="N13" s="573" t="s">
        <v>188</v>
      </c>
      <c r="O13" s="574" t="s">
        <v>390</v>
      </c>
      <c r="P13" s="573" t="s">
        <v>189</v>
      </c>
      <c r="Q13" s="573" t="s">
        <v>190</v>
      </c>
      <c r="R13" s="331"/>
      <c r="S13" s="331"/>
      <c r="T13" s="559" t="s">
        <v>406</v>
      </c>
      <c r="U13" s="563"/>
      <c r="V13" s="559"/>
      <c r="W13" s="559"/>
      <c r="X13" s="332"/>
      <c r="Y13" s="559"/>
      <c r="Z13" s="333" t="s">
        <v>191</v>
      </c>
      <c r="AA13" s="567"/>
    </row>
    <row r="14" spans="1:29" ht="15" customHeight="1" x14ac:dyDescent="0.3">
      <c r="A14" s="553"/>
      <c r="B14" s="555"/>
      <c r="C14" s="575"/>
      <c r="D14" s="577"/>
      <c r="E14" s="577"/>
      <c r="F14" s="552"/>
      <c r="G14" s="580"/>
      <c r="H14" s="560"/>
      <c r="I14" s="552"/>
      <c r="J14" s="573"/>
      <c r="K14" s="588"/>
      <c r="L14" s="573"/>
      <c r="M14" s="574"/>
      <c r="N14" s="573"/>
      <c r="O14" s="574"/>
      <c r="P14" s="573"/>
      <c r="Q14" s="573"/>
      <c r="R14" s="573"/>
      <c r="S14" s="573"/>
      <c r="T14" s="559"/>
      <c r="U14" s="563"/>
      <c r="V14" s="559"/>
      <c r="W14" s="559"/>
      <c r="X14" s="559" t="s">
        <v>192</v>
      </c>
      <c r="Y14" s="559"/>
      <c r="Z14" s="559" t="s">
        <v>193</v>
      </c>
      <c r="AA14" s="567"/>
    </row>
    <row r="15" spans="1:29" ht="152.25" customHeight="1" x14ac:dyDescent="0.3">
      <c r="A15" s="553"/>
      <c r="B15" s="555"/>
      <c r="C15" s="575"/>
      <c r="D15" s="578"/>
      <c r="E15" s="578"/>
      <c r="F15" s="552"/>
      <c r="G15" s="581"/>
      <c r="H15" s="560"/>
      <c r="I15" s="552"/>
      <c r="J15" s="573"/>
      <c r="K15" s="588"/>
      <c r="L15" s="573"/>
      <c r="M15" s="574"/>
      <c r="N15" s="573"/>
      <c r="O15" s="574"/>
      <c r="P15" s="573"/>
      <c r="Q15" s="573"/>
      <c r="R15" s="585"/>
      <c r="S15" s="573"/>
      <c r="T15" s="559"/>
      <c r="U15" s="563"/>
      <c r="V15" s="559"/>
      <c r="W15" s="559"/>
      <c r="X15" s="575"/>
      <c r="Y15" s="559"/>
      <c r="Z15" s="585"/>
      <c r="AA15" s="568"/>
    </row>
    <row r="16" spans="1:29" ht="11.25" customHeight="1" x14ac:dyDescent="0.3">
      <c r="A16" s="332"/>
      <c r="B16" s="334"/>
      <c r="C16" s="335"/>
      <c r="D16" s="336"/>
      <c r="E16" s="336"/>
      <c r="F16" s="337"/>
      <c r="G16" s="338"/>
      <c r="H16" s="339"/>
      <c r="I16" s="337">
        <v>219710</v>
      </c>
      <c r="J16" s="340">
        <v>219710</v>
      </c>
      <c r="K16" s="341">
        <v>219710</v>
      </c>
      <c r="L16" s="340">
        <v>219710</v>
      </c>
      <c r="M16" s="342">
        <v>219710</v>
      </c>
      <c r="N16" s="340">
        <v>219710</v>
      </c>
      <c r="O16" s="342">
        <v>219710</v>
      </c>
      <c r="P16" s="340">
        <v>219710</v>
      </c>
      <c r="Q16" s="340">
        <v>219710</v>
      </c>
      <c r="R16" s="335"/>
      <c r="S16" s="340"/>
      <c r="T16" s="336"/>
      <c r="U16" s="343"/>
      <c r="V16" s="336">
        <v>219770</v>
      </c>
      <c r="W16" s="336">
        <v>219770</v>
      </c>
      <c r="X16" s="335"/>
      <c r="Y16" s="336">
        <v>219770</v>
      </c>
      <c r="Z16" s="335"/>
      <c r="AA16" s="344"/>
    </row>
    <row r="17" spans="1:27" ht="10.5" customHeight="1" x14ac:dyDescent="0.3">
      <c r="A17" s="345">
        <v>1</v>
      </c>
      <c r="B17" s="346">
        <v>2</v>
      </c>
      <c r="C17" s="345">
        <v>3</v>
      </c>
      <c r="D17" s="340">
        <v>4</v>
      </c>
      <c r="E17" s="340">
        <v>5</v>
      </c>
      <c r="F17" s="347">
        <v>6</v>
      </c>
      <c r="G17" s="348">
        <v>7</v>
      </c>
      <c r="H17" s="349">
        <v>8</v>
      </c>
      <c r="I17" s="350">
        <v>9</v>
      </c>
      <c r="J17" s="351">
        <v>10</v>
      </c>
      <c r="K17" s="352">
        <v>11</v>
      </c>
      <c r="L17" s="351">
        <v>12</v>
      </c>
      <c r="M17" s="351">
        <v>13</v>
      </c>
      <c r="N17" s="351">
        <v>14</v>
      </c>
      <c r="O17" s="351">
        <v>15</v>
      </c>
      <c r="P17" s="351">
        <v>17</v>
      </c>
      <c r="Q17" s="351">
        <v>18</v>
      </c>
      <c r="R17" s="60"/>
      <c r="S17" s="340"/>
      <c r="T17" s="353">
        <v>19</v>
      </c>
      <c r="U17" s="354">
        <v>20</v>
      </c>
      <c r="V17" s="340">
        <v>21</v>
      </c>
      <c r="W17" s="340">
        <v>22</v>
      </c>
      <c r="X17" s="345"/>
      <c r="Y17" s="340">
        <v>23</v>
      </c>
      <c r="Z17" s="60"/>
      <c r="AA17" s="355">
        <v>24</v>
      </c>
    </row>
    <row r="18" spans="1:27" ht="79.5" customHeight="1" x14ac:dyDescent="0.3">
      <c r="A18" s="133">
        <v>16533000000</v>
      </c>
      <c r="B18" s="356" t="s">
        <v>194</v>
      </c>
      <c r="C18" s="357">
        <v>0</v>
      </c>
      <c r="D18" s="358">
        <v>0</v>
      </c>
      <c r="E18" s="358">
        <v>0</v>
      </c>
      <c r="F18" s="358">
        <v>0</v>
      </c>
      <c r="G18" s="357">
        <v>0</v>
      </c>
      <c r="H18" s="359">
        <f>C18+D18+E18+F18+G18</f>
        <v>0</v>
      </c>
      <c r="I18" s="360">
        <v>0</v>
      </c>
      <c r="J18" s="361">
        <v>0</v>
      </c>
      <c r="K18" s="362">
        <v>0</v>
      </c>
      <c r="L18" s="50">
        <v>0</v>
      </c>
      <c r="M18" s="363">
        <v>0</v>
      </c>
      <c r="N18" s="50">
        <v>0</v>
      </c>
      <c r="O18" s="50">
        <v>0</v>
      </c>
      <c r="P18" s="50">
        <v>436250</v>
      </c>
      <c r="Q18" s="363">
        <v>0</v>
      </c>
      <c r="R18" s="50"/>
      <c r="S18" s="363"/>
      <c r="T18" s="364">
        <v>9540</v>
      </c>
      <c r="U18" s="483">
        <f>I18+J18+K18+L18+M18+N18+O18+P18+Q18+T18</f>
        <v>445790</v>
      </c>
      <c r="V18" s="50">
        <v>0</v>
      </c>
      <c r="W18" s="50">
        <v>0</v>
      </c>
      <c r="X18" s="50"/>
      <c r="Y18" s="50">
        <v>0</v>
      </c>
      <c r="Z18" s="50"/>
      <c r="AA18" s="359">
        <v>0</v>
      </c>
    </row>
    <row r="19" spans="1:27" ht="69" customHeight="1" x14ac:dyDescent="0.3">
      <c r="A19" s="365">
        <v>16545000000</v>
      </c>
      <c r="B19" s="356" t="s">
        <v>195</v>
      </c>
      <c r="C19" s="366">
        <v>0</v>
      </c>
      <c r="D19" s="359">
        <v>0</v>
      </c>
      <c r="E19" s="359">
        <v>0</v>
      </c>
      <c r="F19" s="359">
        <v>0</v>
      </c>
      <c r="G19" s="359">
        <v>0</v>
      </c>
      <c r="H19" s="359">
        <f>C19+D19+E19+F19+G19</f>
        <v>0</v>
      </c>
      <c r="I19" s="363">
        <v>11758</v>
      </c>
      <c r="J19" s="366">
        <v>0</v>
      </c>
      <c r="K19" s="366">
        <v>166867</v>
      </c>
      <c r="L19" s="366">
        <v>28997</v>
      </c>
      <c r="M19" s="366">
        <v>297774</v>
      </c>
      <c r="N19" s="366">
        <v>8714</v>
      </c>
      <c r="O19" s="367">
        <v>45484</v>
      </c>
      <c r="P19" s="367">
        <v>0</v>
      </c>
      <c r="Q19" s="367">
        <v>479700</v>
      </c>
      <c r="R19" s="366"/>
      <c r="S19" s="366"/>
      <c r="T19" s="364">
        <v>0</v>
      </c>
      <c r="U19" s="483">
        <f>I19+J19+K19+L19+M19+N19+O19+P19+Q19+T19</f>
        <v>1039294</v>
      </c>
      <c r="V19" s="366">
        <v>0</v>
      </c>
      <c r="W19" s="366">
        <v>0</v>
      </c>
      <c r="X19" s="366"/>
      <c r="Y19" s="366">
        <v>0</v>
      </c>
      <c r="Z19" s="366"/>
      <c r="AA19" s="366">
        <f>V19+W19+Y19</f>
        <v>0</v>
      </c>
    </row>
    <row r="20" spans="1:27" x14ac:dyDescent="0.3">
      <c r="A20" s="38"/>
      <c r="B20" s="368" t="s">
        <v>196</v>
      </c>
      <c r="C20" s="52">
        <f t="shared" ref="C20:Q20" si="0">C18+C19</f>
        <v>0</v>
      </c>
      <c r="D20" s="52">
        <f t="shared" si="0"/>
        <v>0</v>
      </c>
      <c r="E20" s="52">
        <f t="shared" si="0"/>
        <v>0</v>
      </c>
      <c r="F20" s="52">
        <f t="shared" si="0"/>
        <v>0</v>
      </c>
      <c r="G20" s="52">
        <f t="shared" si="0"/>
        <v>0</v>
      </c>
      <c r="H20" s="48">
        <f t="shared" si="0"/>
        <v>0</v>
      </c>
      <c r="I20" s="49">
        <f t="shared" si="0"/>
        <v>11758</v>
      </c>
      <c r="J20" s="49">
        <f t="shared" si="0"/>
        <v>0</v>
      </c>
      <c r="K20" s="49">
        <f t="shared" si="0"/>
        <v>166867</v>
      </c>
      <c r="L20" s="49">
        <f t="shared" si="0"/>
        <v>28997</v>
      </c>
      <c r="M20" s="49">
        <f t="shared" si="0"/>
        <v>297774</v>
      </c>
      <c r="N20" s="49">
        <f t="shared" si="0"/>
        <v>8714</v>
      </c>
      <c r="O20" s="49">
        <f t="shared" si="0"/>
        <v>45484</v>
      </c>
      <c r="P20" s="49">
        <f t="shared" si="0"/>
        <v>436250</v>
      </c>
      <c r="Q20" s="49">
        <f t="shared" si="0"/>
        <v>479700</v>
      </c>
      <c r="R20" s="49" t="e">
        <f>#REF!+#REF!+R18+R19</f>
        <v>#REF!</v>
      </c>
      <c r="S20" s="49" t="e">
        <f>#REF!+#REF!+S18+S19</f>
        <v>#REF!</v>
      </c>
      <c r="T20" s="49">
        <f>T18+T19</f>
        <v>9540</v>
      </c>
      <c r="U20" s="51">
        <f>U18+U19</f>
        <v>1485084</v>
      </c>
      <c r="V20" s="52">
        <f>SUM(V18:V19)</f>
        <v>0</v>
      </c>
      <c r="W20" s="52">
        <f>SUM(W18:W19)</f>
        <v>0</v>
      </c>
      <c r="X20" s="52"/>
      <c r="Y20" s="52">
        <f>SUM(Y18:Y19)</f>
        <v>0</v>
      </c>
      <c r="Z20" s="52"/>
      <c r="AA20" s="52">
        <f>SUM(AA18:AA19)</f>
        <v>0</v>
      </c>
    </row>
    <row r="21" spans="1:27" x14ac:dyDescent="0.3">
      <c r="A21" s="39"/>
      <c r="B21" s="40"/>
      <c r="I21" s="40"/>
      <c r="J21" s="41"/>
      <c r="K21" s="42"/>
      <c r="L21" s="41"/>
      <c r="M21" s="42"/>
      <c r="N21" s="42"/>
      <c r="O21" s="42"/>
      <c r="P21" s="42"/>
      <c r="Q21" s="42"/>
      <c r="R21" s="42"/>
      <c r="S21" s="43"/>
      <c r="T21" s="44"/>
      <c r="U21" s="44"/>
    </row>
    <row r="22" spans="1:27" x14ac:dyDescent="0.3">
      <c r="B22" s="31"/>
      <c r="I22" s="31"/>
      <c r="J22" s="31"/>
      <c r="K22" s="31"/>
      <c r="L22" s="31"/>
      <c r="M22" s="31"/>
      <c r="N22" s="31"/>
      <c r="O22" s="31"/>
      <c r="P22" s="31"/>
      <c r="Q22" s="31"/>
      <c r="R22" s="31"/>
      <c r="S22" s="45"/>
      <c r="T22" s="45"/>
      <c r="U22" s="45"/>
    </row>
    <row r="23" spans="1:27" x14ac:dyDescent="0.3">
      <c r="A23" s="46" t="s">
        <v>197</v>
      </c>
      <c r="B23" s="31"/>
      <c r="I23" s="31"/>
      <c r="J23" s="31"/>
      <c r="K23" s="31"/>
      <c r="L23" s="31"/>
      <c r="M23" s="31"/>
      <c r="N23" s="31"/>
      <c r="O23" s="31"/>
      <c r="P23" s="31"/>
      <c r="Q23" s="31"/>
      <c r="R23" s="31"/>
      <c r="S23" s="45"/>
      <c r="T23" s="45"/>
      <c r="U23" s="45"/>
    </row>
    <row r="24" spans="1:27" ht="8.25" customHeight="1" x14ac:dyDescent="0.3">
      <c r="A24" s="46"/>
      <c r="J24" s="46"/>
      <c r="K24" s="46"/>
      <c r="L24" s="46"/>
      <c r="M24" s="46"/>
      <c r="N24" s="46"/>
      <c r="O24" s="46"/>
      <c r="P24" s="46"/>
      <c r="Q24" s="46"/>
      <c r="R24" s="46"/>
      <c r="S24" s="19"/>
      <c r="T24" s="19"/>
      <c r="U24" s="19"/>
    </row>
    <row r="25" spans="1:27" x14ac:dyDescent="0.3">
      <c r="S25" s="45"/>
      <c r="T25" s="45"/>
      <c r="U25" s="45"/>
    </row>
    <row r="26" spans="1:27" x14ac:dyDescent="0.3">
      <c r="S26" s="45"/>
      <c r="T26" s="45"/>
      <c r="U26" s="45"/>
    </row>
    <row r="27" spans="1:27" x14ac:dyDescent="0.3">
      <c r="S27" s="45"/>
      <c r="T27" s="45"/>
      <c r="U27" s="45"/>
    </row>
    <row r="28" spans="1:27" x14ac:dyDescent="0.3">
      <c r="S28" s="45"/>
      <c r="T28" s="45"/>
      <c r="U28" s="45"/>
    </row>
    <row r="29" spans="1:27" x14ac:dyDescent="0.3">
      <c r="S29" s="45"/>
      <c r="T29" s="45"/>
      <c r="U29" s="45"/>
    </row>
    <row r="30" spans="1:27" x14ac:dyDescent="0.3">
      <c r="S30" s="45"/>
      <c r="T30" s="45"/>
      <c r="U30" s="45"/>
    </row>
    <row r="31" spans="1:27" x14ac:dyDescent="0.3">
      <c r="S31" s="45"/>
      <c r="T31" s="45"/>
      <c r="U31" s="45"/>
    </row>
    <row r="32" spans="1:27" x14ac:dyDescent="0.3">
      <c r="S32" s="45"/>
      <c r="T32" s="45"/>
      <c r="U32" s="45"/>
    </row>
    <row r="33" spans="19:21" x14ac:dyDescent="0.3">
      <c r="S33" s="45"/>
      <c r="T33" s="45"/>
      <c r="U33" s="45"/>
    </row>
    <row r="34" spans="19:21" x14ac:dyDescent="0.3">
      <c r="S34" s="45"/>
      <c r="T34" s="45"/>
      <c r="U34" s="45"/>
    </row>
    <row r="35" spans="19:21" x14ac:dyDescent="0.3">
      <c r="S35" s="45"/>
      <c r="T35" s="45"/>
      <c r="U35" s="45"/>
    </row>
    <row r="36" spans="19:21" x14ac:dyDescent="0.3">
      <c r="S36" s="45"/>
      <c r="T36" s="45"/>
      <c r="U36" s="45"/>
    </row>
    <row r="37" spans="19:21" x14ac:dyDescent="0.3">
      <c r="S37" s="45"/>
      <c r="T37" s="45"/>
      <c r="U37" s="45"/>
    </row>
    <row r="38" spans="19:21" x14ac:dyDescent="0.3">
      <c r="S38" s="45"/>
      <c r="T38" s="45"/>
      <c r="U38" s="45"/>
    </row>
    <row r="39" spans="19:21" x14ac:dyDescent="0.3">
      <c r="S39" s="45"/>
      <c r="T39" s="45"/>
      <c r="U39" s="45"/>
    </row>
    <row r="40" spans="19:21" x14ac:dyDescent="0.3">
      <c r="S40" s="45"/>
      <c r="T40" s="45"/>
      <c r="U40" s="45"/>
    </row>
    <row r="41" spans="19:21" x14ac:dyDescent="0.3">
      <c r="S41" s="45"/>
      <c r="T41" s="45"/>
      <c r="U41" s="45"/>
    </row>
    <row r="42" spans="19:21" x14ac:dyDescent="0.3">
      <c r="S42" s="45"/>
      <c r="T42" s="45"/>
      <c r="U42" s="45"/>
    </row>
    <row r="43" spans="19:21" x14ac:dyDescent="0.3">
      <c r="S43" s="45"/>
      <c r="T43" s="45"/>
      <c r="U43" s="45"/>
    </row>
    <row r="44" spans="19:21" x14ac:dyDescent="0.3">
      <c r="S44" s="45"/>
      <c r="T44" s="45"/>
      <c r="U44" s="45"/>
    </row>
    <row r="45" spans="19:21" x14ac:dyDescent="0.3">
      <c r="S45" s="45"/>
      <c r="T45" s="45"/>
      <c r="U45" s="45"/>
    </row>
    <row r="46" spans="19:21" x14ac:dyDescent="0.3">
      <c r="S46" s="45"/>
      <c r="T46" s="45"/>
      <c r="U46" s="45"/>
    </row>
    <row r="47" spans="19:21" x14ac:dyDescent="0.3">
      <c r="S47" s="45"/>
      <c r="T47" s="45"/>
      <c r="U47" s="45"/>
    </row>
    <row r="48" spans="19:21" x14ac:dyDescent="0.3">
      <c r="S48" s="45"/>
      <c r="T48" s="45"/>
      <c r="U48" s="45"/>
    </row>
    <row r="49" spans="19:21" x14ac:dyDescent="0.3">
      <c r="S49" s="45"/>
      <c r="T49" s="45"/>
      <c r="U49" s="45"/>
    </row>
    <row r="50" spans="19:21" x14ac:dyDescent="0.3">
      <c r="S50" s="45"/>
      <c r="T50" s="45"/>
      <c r="U50" s="45"/>
    </row>
    <row r="51" spans="19:21" x14ac:dyDescent="0.3">
      <c r="S51" s="45"/>
      <c r="T51" s="45"/>
      <c r="U51" s="45"/>
    </row>
    <row r="52" spans="19:21" x14ac:dyDescent="0.3">
      <c r="S52" s="45"/>
      <c r="T52" s="45"/>
      <c r="U52" s="45"/>
    </row>
    <row r="53" spans="19:21" x14ac:dyDescent="0.3">
      <c r="S53" s="45"/>
      <c r="T53" s="45"/>
      <c r="U53" s="45"/>
    </row>
    <row r="54" spans="19:21" x14ac:dyDescent="0.3">
      <c r="S54" s="45"/>
      <c r="T54" s="45"/>
      <c r="U54" s="45"/>
    </row>
    <row r="55" spans="19:21" x14ac:dyDescent="0.3">
      <c r="S55" s="45"/>
      <c r="T55" s="45"/>
      <c r="U55" s="45"/>
    </row>
    <row r="56" spans="19:21" x14ac:dyDescent="0.3">
      <c r="S56" s="45"/>
      <c r="T56" s="45"/>
      <c r="U56" s="45"/>
    </row>
    <row r="57" spans="19:21" x14ac:dyDescent="0.3">
      <c r="S57" s="45"/>
      <c r="T57" s="45"/>
      <c r="U57" s="45"/>
    </row>
    <row r="58" spans="19:21" x14ac:dyDescent="0.3">
      <c r="S58" s="45"/>
      <c r="T58" s="45"/>
      <c r="U58" s="45"/>
    </row>
    <row r="59" spans="19:21" x14ac:dyDescent="0.3">
      <c r="S59" s="45"/>
      <c r="T59" s="45"/>
      <c r="U59" s="45"/>
    </row>
    <row r="60" spans="19:21" x14ac:dyDescent="0.3">
      <c r="S60" s="45"/>
      <c r="T60" s="45"/>
      <c r="U60" s="45"/>
    </row>
    <row r="61" spans="19:21" x14ac:dyDescent="0.3">
      <c r="S61" s="45"/>
      <c r="T61" s="45"/>
      <c r="U61" s="45"/>
    </row>
    <row r="62" spans="19:21" x14ac:dyDescent="0.3">
      <c r="S62" s="45"/>
      <c r="T62" s="45"/>
      <c r="U62" s="45"/>
    </row>
    <row r="63" spans="19:21" x14ac:dyDescent="0.3">
      <c r="S63" s="45"/>
      <c r="T63" s="45"/>
      <c r="U63" s="45"/>
    </row>
    <row r="64" spans="19:21" x14ac:dyDescent="0.3">
      <c r="S64" s="45"/>
      <c r="T64" s="45"/>
      <c r="U64" s="45"/>
    </row>
    <row r="65" spans="19:21" x14ac:dyDescent="0.3">
      <c r="S65" s="45"/>
      <c r="T65" s="45"/>
      <c r="U65" s="45"/>
    </row>
    <row r="66" spans="19:21" x14ac:dyDescent="0.3">
      <c r="S66" s="45"/>
      <c r="T66" s="45"/>
      <c r="U66" s="45"/>
    </row>
    <row r="67" spans="19:21" x14ac:dyDescent="0.3">
      <c r="S67" s="45"/>
      <c r="T67" s="45"/>
      <c r="U67" s="45"/>
    </row>
    <row r="68" spans="19:21" x14ac:dyDescent="0.3">
      <c r="S68" s="45"/>
      <c r="T68" s="45"/>
      <c r="U68" s="45"/>
    </row>
    <row r="69" spans="19:21" x14ac:dyDescent="0.3">
      <c r="S69" s="45"/>
      <c r="T69" s="45"/>
      <c r="U69" s="45"/>
    </row>
    <row r="70" spans="19:21" x14ac:dyDescent="0.3">
      <c r="S70" s="45"/>
      <c r="T70" s="45"/>
      <c r="U70" s="45"/>
    </row>
    <row r="71" spans="19:21" x14ac:dyDescent="0.3">
      <c r="S71" s="45"/>
      <c r="T71" s="45"/>
      <c r="U71" s="45"/>
    </row>
    <row r="72" spans="19:21" x14ac:dyDescent="0.3">
      <c r="S72" s="45"/>
      <c r="T72" s="45"/>
      <c r="U72" s="45"/>
    </row>
    <row r="73" spans="19:21" x14ac:dyDescent="0.3">
      <c r="S73" s="45"/>
      <c r="T73" s="45"/>
      <c r="U73" s="45"/>
    </row>
    <row r="74" spans="19:21" x14ac:dyDescent="0.3">
      <c r="S74" s="45"/>
      <c r="T74" s="45"/>
      <c r="U74" s="45"/>
    </row>
    <row r="75" spans="19:21" x14ac:dyDescent="0.3">
      <c r="S75" s="45"/>
      <c r="T75" s="45"/>
      <c r="U75" s="45"/>
    </row>
    <row r="76" spans="19:21" x14ac:dyDescent="0.3">
      <c r="S76" s="45"/>
      <c r="T76" s="45"/>
      <c r="U76" s="45"/>
    </row>
    <row r="77" spans="19:21" x14ac:dyDescent="0.3">
      <c r="S77" s="45"/>
      <c r="T77" s="45"/>
      <c r="U77" s="45"/>
    </row>
    <row r="78" spans="19:21" x14ac:dyDescent="0.3">
      <c r="S78" s="45"/>
      <c r="T78" s="45"/>
      <c r="U78" s="45"/>
    </row>
    <row r="79" spans="19:21" x14ac:dyDescent="0.3">
      <c r="S79" s="45"/>
      <c r="T79" s="45"/>
      <c r="U79" s="45"/>
    </row>
    <row r="80" spans="19:21" x14ac:dyDescent="0.3">
      <c r="S80" s="45"/>
      <c r="T80" s="45"/>
      <c r="U80" s="45"/>
    </row>
    <row r="81" spans="19:21" x14ac:dyDescent="0.3">
      <c r="S81" s="45"/>
      <c r="T81" s="45"/>
      <c r="U81" s="45"/>
    </row>
    <row r="82" spans="19:21" x14ac:dyDescent="0.3">
      <c r="S82" s="45"/>
      <c r="T82" s="45"/>
      <c r="U82" s="45"/>
    </row>
    <row r="83" spans="19:21" x14ac:dyDescent="0.3">
      <c r="S83" s="45"/>
      <c r="T83" s="45"/>
      <c r="U83" s="45"/>
    </row>
    <row r="84" spans="19:21" x14ac:dyDescent="0.3">
      <c r="S84" s="45"/>
      <c r="T84" s="45"/>
      <c r="U84" s="45"/>
    </row>
    <row r="85" spans="19:21" x14ac:dyDescent="0.3">
      <c r="S85" s="45"/>
      <c r="T85" s="45"/>
      <c r="U85" s="45"/>
    </row>
    <row r="86" spans="19:21" x14ac:dyDescent="0.3">
      <c r="S86" s="45"/>
      <c r="T86" s="45"/>
      <c r="U86" s="45"/>
    </row>
    <row r="87" spans="19:21" x14ac:dyDescent="0.3">
      <c r="S87" s="45"/>
      <c r="T87" s="45"/>
      <c r="U87" s="45"/>
    </row>
    <row r="88" spans="19:21" x14ac:dyDescent="0.3">
      <c r="S88" s="45"/>
      <c r="T88" s="45"/>
      <c r="U88" s="45"/>
    </row>
    <row r="89" spans="19:21" x14ac:dyDescent="0.3">
      <c r="S89" s="45"/>
      <c r="T89" s="45"/>
      <c r="U89" s="45"/>
    </row>
    <row r="90" spans="19:21" x14ac:dyDescent="0.3">
      <c r="S90" s="45"/>
      <c r="T90" s="45"/>
      <c r="U90" s="45"/>
    </row>
    <row r="91" spans="19:21" x14ac:dyDescent="0.3">
      <c r="S91" s="45"/>
      <c r="T91" s="45"/>
      <c r="U91" s="45"/>
    </row>
    <row r="92" spans="19:21" x14ac:dyDescent="0.3">
      <c r="S92" s="45"/>
      <c r="T92" s="45"/>
      <c r="U92" s="45"/>
    </row>
    <row r="93" spans="19:21" x14ac:dyDescent="0.3">
      <c r="S93" s="45"/>
      <c r="T93" s="45"/>
      <c r="U93" s="45"/>
    </row>
    <row r="94" spans="19:21" x14ac:dyDescent="0.3">
      <c r="S94" s="45"/>
      <c r="T94" s="45"/>
      <c r="U94" s="45"/>
    </row>
    <row r="95" spans="19:21" x14ac:dyDescent="0.3">
      <c r="S95" s="45"/>
      <c r="T95" s="45"/>
      <c r="U95" s="45"/>
    </row>
    <row r="96" spans="19:21" x14ac:dyDescent="0.3">
      <c r="S96" s="45"/>
      <c r="T96" s="45"/>
      <c r="U96" s="45"/>
    </row>
    <row r="97" spans="19:21" x14ac:dyDescent="0.3">
      <c r="S97" s="45"/>
      <c r="T97" s="45"/>
      <c r="U97" s="45"/>
    </row>
    <row r="98" spans="19:21" x14ac:dyDescent="0.3">
      <c r="S98" s="45"/>
      <c r="T98" s="45"/>
      <c r="U98" s="45"/>
    </row>
    <row r="99" spans="19:21" x14ac:dyDescent="0.3">
      <c r="S99" s="45"/>
      <c r="T99" s="45"/>
      <c r="U99" s="45"/>
    </row>
    <row r="100" spans="19:21" x14ac:dyDescent="0.3">
      <c r="S100" s="45"/>
      <c r="T100" s="45"/>
      <c r="U100" s="45"/>
    </row>
    <row r="101" spans="19:21" x14ac:dyDescent="0.3">
      <c r="S101" s="45"/>
      <c r="T101" s="45"/>
      <c r="U101" s="45"/>
    </row>
    <row r="102" spans="19:21" x14ac:dyDescent="0.3">
      <c r="S102" s="45"/>
      <c r="T102" s="45"/>
      <c r="U102" s="45"/>
    </row>
    <row r="103" spans="19:21" x14ac:dyDescent="0.3">
      <c r="S103" s="45"/>
      <c r="T103" s="45"/>
      <c r="U103" s="45"/>
    </row>
    <row r="104" spans="19:21" x14ac:dyDescent="0.3">
      <c r="S104" s="45"/>
      <c r="T104" s="45"/>
      <c r="U104" s="45"/>
    </row>
    <row r="105" spans="19:21" x14ac:dyDescent="0.3">
      <c r="S105" s="45"/>
      <c r="T105" s="45"/>
      <c r="U105" s="45"/>
    </row>
    <row r="106" spans="19:21" x14ac:dyDescent="0.3">
      <c r="S106" s="45"/>
      <c r="T106" s="45"/>
      <c r="U106" s="45"/>
    </row>
    <row r="107" spans="19:21" x14ac:dyDescent="0.3">
      <c r="S107" s="45"/>
      <c r="T107" s="45"/>
      <c r="U107" s="45"/>
    </row>
    <row r="108" spans="19:21" x14ac:dyDescent="0.3">
      <c r="S108" s="45"/>
      <c r="T108" s="45"/>
      <c r="U108" s="45"/>
    </row>
    <row r="109" spans="19:21" x14ac:dyDescent="0.3">
      <c r="S109" s="45"/>
      <c r="T109" s="45"/>
      <c r="U109" s="45"/>
    </row>
    <row r="110" spans="19:21" x14ac:dyDescent="0.3">
      <c r="S110" s="45"/>
      <c r="T110" s="45"/>
      <c r="U110" s="45"/>
    </row>
    <row r="111" spans="19:21" x14ac:dyDescent="0.3">
      <c r="S111" s="45"/>
      <c r="T111" s="45"/>
      <c r="U111" s="45"/>
    </row>
    <row r="112" spans="19:21" x14ac:dyDescent="0.3">
      <c r="S112" s="45"/>
      <c r="T112" s="45"/>
      <c r="U112" s="45"/>
    </row>
    <row r="113" spans="19:21" x14ac:dyDescent="0.3">
      <c r="S113" s="45"/>
      <c r="T113" s="45"/>
      <c r="U113" s="45"/>
    </row>
    <row r="114" spans="19:21" x14ac:dyDescent="0.3">
      <c r="S114" s="45"/>
      <c r="T114" s="45"/>
      <c r="U114" s="45"/>
    </row>
    <row r="115" spans="19:21" x14ac:dyDescent="0.3">
      <c r="S115" s="45"/>
      <c r="T115" s="45"/>
      <c r="U115" s="45"/>
    </row>
    <row r="116" spans="19:21" x14ac:dyDescent="0.3">
      <c r="S116" s="45"/>
      <c r="T116" s="45"/>
      <c r="U116" s="45"/>
    </row>
    <row r="117" spans="19:21" x14ac:dyDescent="0.3">
      <c r="S117" s="45"/>
      <c r="T117" s="45"/>
      <c r="U117" s="45"/>
    </row>
    <row r="118" spans="19:21" x14ac:dyDescent="0.3">
      <c r="S118" s="45"/>
      <c r="T118" s="45"/>
      <c r="U118" s="45"/>
    </row>
    <row r="119" spans="19:21" x14ac:dyDescent="0.3">
      <c r="S119" s="45"/>
      <c r="T119" s="45"/>
      <c r="U119" s="45"/>
    </row>
    <row r="120" spans="19:21" x14ac:dyDescent="0.3">
      <c r="S120" s="45"/>
      <c r="T120" s="45"/>
      <c r="U120" s="45"/>
    </row>
    <row r="121" spans="19:21" x14ac:dyDescent="0.3">
      <c r="S121" s="45"/>
      <c r="T121" s="45"/>
      <c r="U121" s="45"/>
    </row>
    <row r="122" spans="19:21" x14ac:dyDescent="0.3">
      <c r="S122" s="45"/>
      <c r="T122" s="45"/>
      <c r="U122" s="45"/>
    </row>
    <row r="123" spans="19:21" x14ac:dyDescent="0.3">
      <c r="S123" s="45"/>
      <c r="T123" s="45"/>
      <c r="U123" s="45"/>
    </row>
    <row r="124" spans="19:21" x14ac:dyDescent="0.3">
      <c r="S124" s="45"/>
      <c r="T124" s="45"/>
      <c r="U124" s="45"/>
    </row>
    <row r="125" spans="19:21" x14ac:dyDescent="0.3">
      <c r="S125" s="45"/>
      <c r="T125" s="45"/>
      <c r="U125" s="45"/>
    </row>
    <row r="126" spans="19:21" x14ac:dyDescent="0.3">
      <c r="S126" s="45"/>
      <c r="T126" s="45"/>
      <c r="U126" s="45"/>
    </row>
    <row r="127" spans="19:21" x14ac:dyDescent="0.3">
      <c r="S127" s="45"/>
      <c r="T127" s="45"/>
      <c r="U127" s="45"/>
    </row>
    <row r="128" spans="19:21" x14ac:dyDescent="0.3">
      <c r="S128" s="45"/>
      <c r="T128" s="45"/>
      <c r="U128" s="45"/>
    </row>
    <row r="129" spans="19:21" x14ac:dyDescent="0.3">
      <c r="S129" s="45"/>
      <c r="T129" s="45"/>
      <c r="U129" s="45"/>
    </row>
    <row r="130" spans="19:21" x14ac:dyDescent="0.3">
      <c r="S130" s="45"/>
      <c r="T130" s="45"/>
      <c r="U130" s="45"/>
    </row>
    <row r="131" spans="19:21" x14ac:dyDescent="0.3">
      <c r="S131" s="45"/>
      <c r="T131" s="45"/>
      <c r="U131" s="45"/>
    </row>
    <row r="132" spans="19:21" x14ac:dyDescent="0.3">
      <c r="S132" s="45"/>
      <c r="T132" s="45"/>
      <c r="U132" s="45"/>
    </row>
    <row r="133" spans="19:21" x14ac:dyDescent="0.3">
      <c r="S133" s="45"/>
      <c r="T133" s="45"/>
      <c r="U133" s="45"/>
    </row>
    <row r="134" spans="19:21" x14ac:dyDescent="0.3">
      <c r="S134" s="45"/>
      <c r="T134" s="45"/>
      <c r="U134" s="45"/>
    </row>
    <row r="135" spans="19:21" x14ac:dyDescent="0.3">
      <c r="S135" s="45"/>
      <c r="T135" s="45"/>
      <c r="U135" s="45"/>
    </row>
    <row r="136" spans="19:21" x14ac:dyDescent="0.3">
      <c r="S136" s="45"/>
      <c r="T136" s="45"/>
      <c r="U136" s="45"/>
    </row>
    <row r="137" spans="19:21" x14ac:dyDescent="0.3">
      <c r="S137" s="45"/>
      <c r="T137" s="45"/>
      <c r="U137" s="45"/>
    </row>
    <row r="138" spans="19:21" x14ac:dyDescent="0.3">
      <c r="S138" s="45"/>
      <c r="T138" s="45"/>
      <c r="U138" s="45"/>
    </row>
    <row r="139" spans="19:21" x14ac:dyDescent="0.3">
      <c r="S139" s="45"/>
      <c r="T139" s="45"/>
      <c r="U139" s="45"/>
    </row>
    <row r="140" spans="19:21" x14ac:dyDescent="0.3">
      <c r="S140" s="45"/>
      <c r="T140" s="45"/>
      <c r="U140" s="45"/>
    </row>
    <row r="141" spans="19:21" x14ac:dyDescent="0.3">
      <c r="S141" s="45"/>
      <c r="T141" s="45"/>
      <c r="U141" s="45"/>
    </row>
    <row r="142" spans="19:21" x14ac:dyDescent="0.3">
      <c r="S142" s="45"/>
      <c r="T142" s="45"/>
      <c r="U142" s="45"/>
    </row>
    <row r="143" spans="19:21" x14ac:dyDescent="0.3">
      <c r="S143" s="45"/>
      <c r="T143" s="45"/>
      <c r="U143" s="45"/>
    </row>
    <row r="144" spans="19:21" x14ac:dyDescent="0.3">
      <c r="S144" s="45"/>
      <c r="T144" s="45"/>
      <c r="U144" s="45"/>
    </row>
    <row r="145" spans="19:21" x14ac:dyDescent="0.3">
      <c r="S145" s="45"/>
      <c r="T145" s="45"/>
      <c r="U145" s="45"/>
    </row>
    <row r="146" spans="19:21" x14ac:dyDescent="0.3">
      <c r="S146" s="45"/>
      <c r="T146" s="45"/>
      <c r="U146" s="45"/>
    </row>
    <row r="147" spans="19:21" x14ac:dyDescent="0.3">
      <c r="S147" s="45"/>
      <c r="T147" s="45"/>
      <c r="U147" s="45"/>
    </row>
    <row r="148" spans="19:21" x14ac:dyDescent="0.3">
      <c r="S148" s="45"/>
      <c r="T148" s="45"/>
      <c r="U148" s="45"/>
    </row>
    <row r="149" spans="19:21" x14ac:dyDescent="0.3">
      <c r="S149" s="45"/>
      <c r="T149" s="45"/>
      <c r="U149" s="45"/>
    </row>
    <row r="150" spans="19:21" x14ac:dyDescent="0.3">
      <c r="S150" s="45"/>
      <c r="T150" s="45"/>
      <c r="U150" s="45"/>
    </row>
    <row r="151" spans="19:21" x14ac:dyDescent="0.3">
      <c r="S151" s="45"/>
      <c r="T151" s="45"/>
      <c r="U151" s="45"/>
    </row>
    <row r="152" spans="19:21" x14ac:dyDescent="0.3">
      <c r="S152" s="45"/>
      <c r="T152" s="45"/>
      <c r="U152" s="45"/>
    </row>
    <row r="153" spans="19:21" x14ac:dyDescent="0.3">
      <c r="S153" s="45"/>
      <c r="T153" s="45"/>
      <c r="U153" s="45"/>
    </row>
    <row r="154" spans="19:21" x14ac:dyDescent="0.3">
      <c r="S154" s="45"/>
      <c r="T154" s="45"/>
      <c r="U154" s="45"/>
    </row>
    <row r="155" spans="19:21" x14ac:dyDescent="0.3">
      <c r="S155" s="45"/>
      <c r="T155" s="45"/>
      <c r="U155" s="45"/>
    </row>
    <row r="156" spans="19:21" x14ac:dyDescent="0.3">
      <c r="S156" s="45"/>
      <c r="T156" s="45"/>
      <c r="U156" s="45"/>
    </row>
    <row r="157" spans="19:21" x14ac:dyDescent="0.3">
      <c r="S157" s="45"/>
      <c r="T157" s="45"/>
      <c r="U157" s="45"/>
    </row>
    <row r="158" spans="19:21" x14ac:dyDescent="0.3">
      <c r="S158" s="45"/>
      <c r="T158" s="45"/>
      <c r="U158" s="45"/>
    </row>
    <row r="159" spans="19:21" x14ac:dyDescent="0.3">
      <c r="S159" s="45"/>
      <c r="T159" s="45"/>
      <c r="U159" s="45"/>
    </row>
    <row r="160" spans="19:21" x14ac:dyDescent="0.3">
      <c r="S160" s="45"/>
      <c r="T160" s="45"/>
      <c r="U160" s="45"/>
    </row>
    <row r="161" spans="19:21" x14ac:dyDescent="0.3">
      <c r="S161" s="45"/>
      <c r="T161" s="45"/>
      <c r="U161" s="45"/>
    </row>
    <row r="162" spans="19:21" x14ac:dyDescent="0.3">
      <c r="S162" s="45"/>
      <c r="T162" s="45"/>
      <c r="U162" s="45"/>
    </row>
    <row r="163" spans="19:21" x14ac:dyDescent="0.3">
      <c r="S163" s="45"/>
      <c r="T163" s="45"/>
      <c r="U163" s="45"/>
    </row>
    <row r="164" spans="19:21" x14ac:dyDescent="0.3">
      <c r="S164" s="45"/>
      <c r="T164" s="45"/>
      <c r="U164" s="45"/>
    </row>
    <row r="165" spans="19:21" x14ac:dyDescent="0.3">
      <c r="S165" s="45"/>
      <c r="T165" s="45"/>
      <c r="U165" s="45"/>
    </row>
    <row r="166" spans="19:21" x14ac:dyDescent="0.3">
      <c r="S166" s="45"/>
      <c r="T166" s="45"/>
      <c r="U166" s="45"/>
    </row>
    <row r="167" spans="19:21" x14ac:dyDescent="0.3">
      <c r="S167" s="45"/>
      <c r="T167" s="45"/>
      <c r="U167" s="45"/>
    </row>
    <row r="168" spans="19:21" x14ac:dyDescent="0.3">
      <c r="S168" s="45"/>
      <c r="T168" s="45"/>
      <c r="U168" s="45"/>
    </row>
    <row r="169" spans="19:21" x14ac:dyDescent="0.3">
      <c r="S169" s="45"/>
      <c r="T169" s="45"/>
      <c r="U169" s="45"/>
    </row>
    <row r="170" spans="19:21" x14ac:dyDescent="0.3">
      <c r="S170" s="45"/>
      <c r="T170" s="45"/>
      <c r="U170" s="45"/>
    </row>
    <row r="171" spans="19:21" x14ac:dyDescent="0.3">
      <c r="S171" s="45"/>
      <c r="T171" s="45"/>
      <c r="U171" s="45"/>
    </row>
    <row r="172" spans="19:21" x14ac:dyDescent="0.3">
      <c r="S172" s="45"/>
      <c r="T172" s="45"/>
      <c r="U172" s="45"/>
    </row>
    <row r="173" spans="19:21" x14ac:dyDescent="0.3">
      <c r="S173" s="45"/>
      <c r="T173" s="45"/>
      <c r="U173" s="45"/>
    </row>
    <row r="174" spans="19:21" x14ac:dyDescent="0.3">
      <c r="S174" s="45"/>
      <c r="T174" s="45"/>
      <c r="U174" s="45"/>
    </row>
    <row r="175" spans="19:21" x14ac:dyDescent="0.3">
      <c r="S175" s="45"/>
      <c r="T175" s="45"/>
      <c r="U175" s="45"/>
    </row>
    <row r="176" spans="19:21" x14ac:dyDescent="0.3">
      <c r="S176" s="45"/>
      <c r="T176" s="45"/>
      <c r="U176" s="45"/>
    </row>
    <row r="177" spans="19:21" x14ac:dyDescent="0.3">
      <c r="S177" s="45"/>
      <c r="T177" s="45"/>
      <c r="U177" s="45"/>
    </row>
    <row r="178" spans="19:21" x14ac:dyDescent="0.3">
      <c r="S178" s="45"/>
      <c r="T178" s="45"/>
      <c r="U178" s="45"/>
    </row>
    <row r="179" spans="19:21" x14ac:dyDescent="0.3">
      <c r="S179" s="45"/>
      <c r="T179" s="45"/>
      <c r="U179" s="45"/>
    </row>
    <row r="180" spans="19:21" x14ac:dyDescent="0.3">
      <c r="S180" s="45"/>
      <c r="T180" s="45"/>
      <c r="U180" s="45"/>
    </row>
    <row r="181" spans="19:21" x14ac:dyDescent="0.3">
      <c r="S181" s="45"/>
      <c r="T181" s="45"/>
      <c r="U181" s="45"/>
    </row>
    <row r="182" spans="19:21" x14ac:dyDescent="0.3">
      <c r="S182" s="45"/>
      <c r="T182" s="45"/>
      <c r="U182" s="45"/>
    </row>
    <row r="183" spans="19:21" x14ac:dyDescent="0.3">
      <c r="S183" s="45"/>
      <c r="T183" s="45"/>
      <c r="U183" s="45"/>
    </row>
    <row r="184" spans="19:21" x14ac:dyDescent="0.3">
      <c r="S184" s="45"/>
      <c r="T184" s="45"/>
      <c r="U184" s="45"/>
    </row>
    <row r="185" spans="19:21" x14ac:dyDescent="0.3">
      <c r="S185" s="45"/>
      <c r="T185" s="45"/>
      <c r="U185" s="45"/>
    </row>
    <row r="186" spans="19:21" x14ac:dyDescent="0.3">
      <c r="S186" s="45"/>
      <c r="T186" s="45"/>
      <c r="U186" s="45"/>
    </row>
    <row r="187" spans="19:21" x14ac:dyDescent="0.3">
      <c r="S187" s="45"/>
      <c r="T187" s="45"/>
      <c r="U187" s="45"/>
    </row>
    <row r="188" spans="19:21" x14ac:dyDescent="0.3">
      <c r="S188" s="45"/>
      <c r="T188" s="45"/>
      <c r="U188" s="45"/>
    </row>
    <row r="189" spans="19:21" x14ac:dyDescent="0.3">
      <c r="S189" s="45"/>
      <c r="T189" s="45"/>
      <c r="U189" s="45"/>
    </row>
    <row r="190" spans="19:21" x14ac:dyDescent="0.3">
      <c r="S190" s="45"/>
      <c r="T190" s="45"/>
      <c r="U190" s="45"/>
    </row>
    <row r="191" spans="19:21" x14ac:dyDescent="0.3">
      <c r="S191" s="45"/>
      <c r="T191" s="45"/>
      <c r="U191" s="45"/>
    </row>
    <row r="192" spans="19:21" x14ac:dyDescent="0.3">
      <c r="S192" s="45"/>
      <c r="T192" s="45"/>
      <c r="U192" s="45"/>
    </row>
    <row r="193" spans="19:21" x14ac:dyDescent="0.3">
      <c r="S193" s="45"/>
      <c r="T193" s="45"/>
      <c r="U193" s="45"/>
    </row>
    <row r="194" spans="19:21" x14ac:dyDescent="0.3">
      <c r="S194" s="45"/>
      <c r="T194" s="45"/>
      <c r="U194" s="45"/>
    </row>
    <row r="195" spans="19:21" x14ac:dyDescent="0.3">
      <c r="S195" s="45"/>
      <c r="T195" s="45"/>
      <c r="U195" s="45"/>
    </row>
    <row r="196" spans="19:21" x14ac:dyDescent="0.3">
      <c r="S196" s="45"/>
      <c r="T196" s="45"/>
      <c r="U196" s="45"/>
    </row>
    <row r="197" spans="19:21" x14ac:dyDescent="0.3">
      <c r="S197" s="45"/>
      <c r="T197" s="45"/>
      <c r="U197" s="45"/>
    </row>
    <row r="198" spans="19:21" x14ac:dyDescent="0.3">
      <c r="S198" s="45"/>
      <c r="T198" s="45"/>
      <c r="U198" s="45"/>
    </row>
    <row r="199" spans="19:21" x14ac:dyDescent="0.3">
      <c r="S199" s="45"/>
      <c r="T199" s="45"/>
      <c r="U199" s="45"/>
    </row>
  </sheetData>
  <mergeCells count="41">
    <mergeCell ref="V2:Y2"/>
    <mergeCell ref="C12:F12"/>
    <mergeCell ref="Z14:Z15"/>
    <mergeCell ref="I1:J1"/>
    <mergeCell ref="I2:L4"/>
    <mergeCell ref="P13:P15"/>
    <mergeCell ref="Q13:Q15"/>
    <mergeCell ref="T13:T15"/>
    <mergeCell ref="V13:V15"/>
    <mergeCell ref="W13:W15"/>
    <mergeCell ref="Y13:Y15"/>
    <mergeCell ref="R14:R15"/>
    <mergeCell ref="S14:S15"/>
    <mergeCell ref="X14:X15"/>
    <mergeCell ref="J13:J15"/>
    <mergeCell ref="K13:K15"/>
    <mergeCell ref="L13:L15"/>
    <mergeCell ref="O13:O15"/>
    <mergeCell ref="C13:C15"/>
    <mergeCell ref="M13:M15"/>
    <mergeCell ref="D13:D15"/>
    <mergeCell ref="E13:E15"/>
    <mergeCell ref="F13:F15"/>
    <mergeCell ref="G13:G15"/>
    <mergeCell ref="I13:I15"/>
    <mergeCell ref="Z2:AC2"/>
    <mergeCell ref="V4:Y4"/>
    <mergeCell ref="Z4:AC4"/>
    <mergeCell ref="B6:L6"/>
    <mergeCell ref="A10:A15"/>
    <mergeCell ref="B10:B15"/>
    <mergeCell ref="C10:AA10"/>
    <mergeCell ref="C11:G11"/>
    <mergeCell ref="H11:H15"/>
    <mergeCell ref="I11:T11"/>
    <mergeCell ref="U11:U15"/>
    <mergeCell ref="V11:Y11"/>
    <mergeCell ref="AA11:AA15"/>
    <mergeCell ref="I12:Q12"/>
    <mergeCell ref="V12:W12"/>
    <mergeCell ref="N13:N15"/>
  </mergeCells>
  <pageMargins left="0" right="0" top="0" bottom="0" header="0" footer="0"/>
  <pageSetup paperSize="9" scale="4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10" zoomScale="80" zoomScaleNormal="80" workbookViewId="0">
      <selection activeCell="M10" sqref="M10"/>
    </sheetView>
  </sheetViews>
  <sheetFormatPr defaultColWidth="7.85546875" defaultRowHeight="20.25" x14ac:dyDescent="0.3"/>
  <cols>
    <col min="1" max="1" width="20.42578125" style="62" customWidth="1"/>
    <col min="2" max="2" width="20.85546875" style="62" customWidth="1"/>
    <col min="3" max="3" width="22" style="62" customWidth="1"/>
    <col min="4" max="4" width="48" style="62" customWidth="1"/>
    <col min="5" max="5" width="21.7109375" style="62" customWidth="1"/>
    <col min="6" max="6" width="16.28515625" style="62" customWidth="1"/>
    <col min="7" max="7" width="14.5703125" style="62" customWidth="1"/>
    <col min="8" max="8" width="15.28515625" style="62" customWidth="1"/>
    <col min="9" max="9" width="19.42578125" style="62" customWidth="1"/>
    <col min="10" max="10" width="7.85546875" style="61"/>
    <col min="11" max="11" width="15.140625" style="61" customWidth="1"/>
    <col min="12" max="183" width="7.85546875" style="61"/>
    <col min="184" max="184" width="7.85546875" style="61" customWidth="1"/>
    <col min="185" max="185" width="12.140625" style="61" customWidth="1"/>
    <col min="186" max="186" width="12" style="61" customWidth="1"/>
    <col min="187" max="187" width="13.7109375" style="61" customWidth="1"/>
    <col min="188" max="188" width="37.140625" style="61" customWidth="1"/>
    <col min="189" max="189" width="49.28515625" style="61" customWidth="1"/>
    <col min="190" max="190" width="15.7109375" style="61" customWidth="1"/>
    <col min="191" max="191" width="16.28515625" style="61" customWidth="1"/>
    <col min="192" max="192" width="16.140625" style="61" customWidth="1"/>
    <col min="193" max="193" width="20.28515625" style="61" customWidth="1"/>
    <col min="194" max="256" width="7.85546875" style="61"/>
    <col min="257" max="257" width="21.42578125" style="61" customWidth="1"/>
    <col min="258" max="258" width="21.140625" style="61" customWidth="1"/>
    <col min="259" max="259" width="24.140625" style="61" customWidth="1"/>
    <col min="260" max="260" width="60" style="61" customWidth="1"/>
    <col min="261" max="261" width="43.7109375" style="61" customWidth="1"/>
    <col min="262" max="263" width="21.42578125" style="61" customWidth="1"/>
    <col min="264" max="264" width="19.7109375" style="61" customWidth="1"/>
    <col min="265" max="265" width="19.28515625" style="61" customWidth="1"/>
    <col min="266" max="266" width="7.85546875" style="61"/>
    <col min="267" max="267" width="15.140625" style="61" customWidth="1"/>
    <col min="268" max="439" width="7.85546875" style="61"/>
    <col min="440" max="440" width="7.85546875" style="61" customWidth="1"/>
    <col min="441" max="441" width="12.140625" style="61" customWidth="1"/>
    <col min="442" max="442" width="12" style="61" customWidth="1"/>
    <col min="443" max="443" width="13.7109375" style="61" customWidth="1"/>
    <col min="444" max="444" width="37.140625" style="61" customWidth="1"/>
    <col min="445" max="445" width="49.28515625" style="61" customWidth="1"/>
    <col min="446" max="446" width="15.7109375" style="61" customWidth="1"/>
    <col min="447" max="447" width="16.28515625" style="61" customWidth="1"/>
    <col min="448" max="448" width="16.140625" style="61" customWidth="1"/>
    <col min="449" max="449" width="20.28515625" style="61" customWidth="1"/>
    <col min="450" max="512" width="7.85546875" style="61"/>
    <col min="513" max="513" width="21.42578125" style="61" customWidth="1"/>
    <col min="514" max="514" width="21.140625" style="61" customWidth="1"/>
    <col min="515" max="515" width="24.140625" style="61" customWidth="1"/>
    <col min="516" max="516" width="60" style="61" customWidth="1"/>
    <col min="517" max="517" width="43.7109375" style="61" customWidth="1"/>
    <col min="518" max="519" width="21.42578125" style="61" customWidth="1"/>
    <col min="520" max="520" width="19.7109375" style="61" customWidth="1"/>
    <col min="521" max="521" width="19.28515625" style="61" customWidth="1"/>
    <col min="522" max="522" width="7.85546875" style="61"/>
    <col min="523" max="523" width="15.140625" style="61" customWidth="1"/>
    <col min="524" max="695" width="7.85546875" style="61"/>
    <col min="696" max="696" width="7.85546875" style="61" customWidth="1"/>
    <col min="697" max="697" width="12.140625" style="61" customWidth="1"/>
    <col min="698" max="698" width="12" style="61" customWidth="1"/>
    <col min="699" max="699" width="13.7109375" style="61" customWidth="1"/>
    <col min="700" max="700" width="37.140625" style="61" customWidth="1"/>
    <col min="701" max="701" width="49.28515625" style="61" customWidth="1"/>
    <col min="702" max="702" width="15.7109375" style="61" customWidth="1"/>
    <col min="703" max="703" width="16.28515625" style="61" customWidth="1"/>
    <col min="704" max="704" width="16.140625" style="61" customWidth="1"/>
    <col min="705" max="705" width="20.28515625" style="61" customWidth="1"/>
    <col min="706" max="768" width="7.85546875" style="61"/>
    <col min="769" max="769" width="21.42578125" style="61" customWidth="1"/>
    <col min="770" max="770" width="21.140625" style="61" customWidth="1"/>
    <col min="771" max="771" width="24.140625" style="61" customWidth="1"/>
    <col min="772" max="772" width="60" style="61" customWidth="1"/>
    <col min="773" max="773" width="43.7109375" style="61" customWidth="1"/>
    <col min="774" max="775" width="21.42578125" style="61" customWidth="1"/>
    <col min="776" max="776" width="19.7109375" style="61" customWidth="1"/>
    <col min="777" max="777" width="19.28515625" style="61" customWidth="1"/>
    <col min="778" max="778" width="7.85546875" style="61"/>
    <col min="779" max="779" width="15.140625" style="61" customWidth="1"/>
    <col min="780" max="951" width="7.85546875" style="61"/>
    <col min="952" max="952" width="7.85546875" style="61" customWidth="1"/>
    <col min="953" max="953" width="12.140625" style="61" customWidth="1"/>
    <col min="954" max="954" width="12" style="61" customWidth="1"/>
    <col min="955" max="955" width="13.7109375" style="61" customWidth="1"/>
    <col min="956" max="956" width="37.140625" style="61" customWidth="1"/>
    <col min="957" max="957" width="49.28515625" style="61" customWidth="1"/>
    <col min="958" max="958" width="15.7109375" style="61" customWidth="1"/>
    <col min="959" max="959" width="16.28515625" style="61" customWidth="1"/>
    <col min="960" max="960" width="16.140625" style="61" customWidth="1"/>
    <col min="961" max="961" width="20.28515625" style="61" customWidth="1"/>
    <col min="962" max="1024" width="7.85546875" style="61"/>
    <col min="1025" max="1025" width="21.42578125" style="61" customWidth="1"/>
    <col min="1026" max="1026" width="21.140625" style="61" customWidth="1"/>
    <col min="1027" max="1027" width="24.140625" style="61" customWidth="1"/>
    <col min="1028" max="1028" width="60" style="61" customWidth="1"/>
    <col min="1029" max="1029" width="43.7109375" style="61" customWidth="1"/>
    <col min="1030" max="1031" width="21.42578125" style="61" customWidth="1"/>
    <col min="1032" max="1032" width="19.7109375" style="61" customWidth="1"/>
    <col min="1033" max="1033" width="19.28515625" style="61" customWidth="1"/>
    <col min="1034" max="1034" width="7.85546875" style="61"/>
    <col min="1035" max="1035" width="15.140625" style="61" customWidth="1"/>
    <col min="1036" max="1207" width="7.85546875" style="61"/>
    <col min="1208" max="1208" width="7.85546875" style="61" customWidth="1"/>
    <col min="1209" max="1209" width="12.140625" style="61" customWidth="1"/>
    <col min="1210" max="1210" width="12" style="61" customWidth="1"/>
    <col min="1211" max="1211" width="13.7109375" style="61" customWidth="1"/>
    <col min="1212" max="1212" width="37.140625" style="61" customWidth="1"/>
    <col min="1213" max="1213" width="49.28515625" style="61" customWidth="1"/>
    <col min="1214" max="1214" width="15.7109375" style="61" customWidth="1"/>
    <col min="1215" max="1215" width="16.28515625" style="61" customWidth="1"/>
    <col min="1216" max="1216" width="16.140625" style="61" customWidth="1"/>
    <col min="1217" max="1217" width="20.28515625" style="61" customWidth="1"/>
    <col min="1218" max="1280" width="7.85546875" style="61"/>
    <col min="1281" max="1281" width="21.42578125" style="61" customWidth="1"/>
    <col min="1282" max="1282" width="21.140625" style="61" customWidth="1"/>
    <col min="1283" max="1283" width="24.140625" style="61" customWidth="1"/>
    <col min="1284" max="1284" width="60" style="61" customWidth="1"/>
    <col min="1285" max="1285" width="43.7109375" style="61" customWidth="1"/>
    <col min="1286" max="1287" width="21.42578125" style="61" customWidth="1"/>
    <col min="1288" max="1288" width="19.7109375" style="61" customWidth="1"/>
    <col min="1289" max="1289" width="19.28515625" style="61" customWidth="1"/>
    <col min="1290" max="1290" width="7.85546875" style="61"/>
    <col min="1291" max="1291" width="15.140625" style="61" customWidth="1"/>
    <col min="1292" max="1463" width="7.85546875" style="61"/>
    <col min="1464" max="1464" width="7.85546875" style="61" customWidth="1"/>
    <col min="1465" max="1465" width="12.140625" style="61" customWidth="1"/>
    <col min="1466" max="1466" width="12" style="61" customWidth="1"/>
    <col min="1467" max="1467" width="13.7109375" style="61" customWidth="1"/>
    <col min="1468" max="1468" width="37.140625" style="61" customWidth="1"/>
    <col min="1469" max="1469" width="49.28515625" style="61" customWidth="1"/>
    <col min="1470" max="1470" width="15.7109375" style="61" customWidth="1"/>
    <col min="1471" max="1471" width="16.28515625" style="61" customWidth="1"/>
    <col min="1472" max="1472" width="16.140625" style="61" customWidth="1"/>
    <col min="1473" max="1473" width="20.28515625" style="61" customWidth="1"/>
    <col min="1474" max="1536" width="7.85546875" style="61"/>
    <col min="1537" max="1537" width="21.42578125" style="61" customWidth="1"/>
    <col min="1538" max="1538" width="21.140625" style="61" customWidth="1"/>
    <col min="1539" max="1539" width="24.140625" style="61" customWidth="1"/>
    <col min="1540" max="1540" width="60" style="61" customWidth="1"/>
    <col min="1541" max="1541" width="43.7109375" style="61" customWidth="1"/>
    <col min="1542" max="1543" width="21.42578125" style="61" customWidth="1"/>
    <col min="1544" max="1544" width="19.7109375" style="61" customWidth="1"/>
    <col min="1545" max="1545" width="19.28515625" style="61" customWidth="1"/>
    <col min="1546" max="1546" width="7.85546875" style="61"/>
    <col min="1547" max="1547" width="15.140625" style="61" customWidth="1"/>
    <col min="1548" max="1719" width="7.85546875" style="61"/>
    <col min="1720" max="1720" width="7.85546875" style="61" customWidth="1"/>
    <col min="1721" max="1721" width="12.140625" style="61" customWidth="1"/>
    <col min="1722" max="1722" width="12" style="61" customWidth="1"/>
    <col min="1723" max="1723" width="13.7109375" style="61" customWidth="1"/>
    <col min="1724" max="1724" width="37.140625" style="61" customWidth="1"/>
    <col min="1725" max="1725" width="49.28515625" style="61" customWidth="1"/>
    <col min="1726" max="1726" width="15.7109375" style="61" customWidth="1"/>
    <col min="1727" max="1727" width="16.28515625" style="61" customWidth="1"/>
    <col min="1728" max="1728" width="16.140625" style="61" customWidth="1"/>
    <col min="1729" max="1729" width="20.28515625" style="61" customWidth="1"/>
    <col min="1730" max="1792" width="7.85546875" style="61"/>
    <col min="1793" max="1793" width="21.42578125" style="61" customWidth="1"/>
    <col min="1794" max="1794" width="21.140625" style="61" customWidth="1"/>
    <col min="1795" max="1795" width="24.140625" style="61" customWidth="1"/>
    <col min="1796" max="1796" width="60" style="61" customWidth="1"/>
    <col min="1797" max="1797" width="43.7109375" style="61" customWidth="1"/>
    <col min="1798" max="1799" width="21.42578125" style="61" customWidth="1"/>
    <col min="1800" max="1800" width="19.7109375" style="61" customWidth="1"/>
    <col min="1801" max="1801" width="19.28515625" style="61" customWidth="1"/>
    <col min="1802" max="1802" width="7.85546875" style="61"/>
    <col min="1803" max="1803" width="15.140625" style="61" customWidth="1"/>
    <col min="1804" max="1975" width="7.85546875" style="61"/>
    <col min="1976" max="1976" width="7.85546875" style="61" customWidth="1"/>
    <col min="1977" max="1977" width="12.140625" style="61" customWidth="1"/>
    <col min="1978" max="1978" width="12" style="61" customWidth="1"/>
    <col min="1979" max="1979" width="13.7109375" style="61" customWidth="1"/>
    <col min="1980" max="1980" width="37.140625" style="61" customWidth="1"/>
    <col min="1981" max="1981" width="49.28515625" style="61" customWidth="1"/>
    <col min="1982" max="1982" width="15.7109375" style="61" customWidth="1"/>
    <col min="1983" max="1983" width="16.28515625" style="61" customWidth="1"/>
    <col min="1984" max="1984" width="16.140625" style="61" customWidth="1"/>
    <col min="1985" max="1985" width="20.28515625" style="61" customWidth="1"/>
    <col min="1986" max="2048" width="7.85546875" style="61"/>
    <col min="2049" max="2049" width="21.42578125" style="61" customWidth="1"/>
    <col min="2050" max="2050" width="21.140625" style="61" customWidth="1"/>
    <col min="2051" max="2051" width="24.140625" style="61" customWidth="1"/>
    <col min="2052" max="2052" width="60" style="61" customWidth="1"/>
    <col min="2053" max="2053" width="43.7109375" style="61" customWidth="1"/>
    <col min="2054" max="2055" width="21.42578125" style="61" customWidth="1"/>
    <col min="2056" max="2056" width="19.7109375" style="61" customWidth="1"/>
    <col min="2057" max="2057" width="19.28515625" style="61" customWidth="1"/>
    <col min="2058" max="2058" width="7.85546875" style="61"/>
    <col min="2059" max="2059" width="15.140625" style="61" customWidth="1"/>
    <col min="2060" max="2231" width="7.85546875" style="61"/>
    <col min="2232" max="2232" width="7.85546875" style="61" customWidth="1"/>
    <col min="2233" max="2233" width="12.140625" style="61" customWidth="1"/>
    <col min="2234" max="2234" width="12" style="61" customWidth="1"/>
    <col min="2235" max="2235" width="13.7109375" style="61" customWidth="1"/>
    <col min="2236" max="2236" width="37.140625" style="61" customWidth="1"/>
    <col min="2237" max="2237" width="49.28515625" style="61" customWidth="1"/>
    <col min="2238" max="2238" width="15.7109375" style="61" customWidth="1"/>
    <col min="2239" max="2239" width="16.28515625" style="61" customWidth="1"/>
    <col min="2240" max="2240" width="16.140625" style="61" customWidth="1"/>
    <col min="2241" max="2241" width="20.28515625" style="61" customWidth="1"/>
    <col min="2242" max="2304" width="7.85546875" style="61"/>
    <col min="2305" max="2305" width="21.42578125" style="61" customWidth="1"/>
    <col min="2306" max="2306" width="21.140625" style="61" customWidth="1"/>
    <col min="2307" max="2307" width="24.140625" style="61" customWidth="1"/>
    <col min="2308" max="2308" width="60" style="61" customWidth="1"/>
    <col min="2309" max="2309" width="43.7109375" style="61" customWidth="1"/>
    <col min="2310" max="2311" width="21.42578125" style="61" customWidth="1"/>
    <col min="2312" max="2312" width="19.7109375" style="61" customWidth="1"/>
    <col min="2313" max="2313" width="19.28515625" style="61" customWidth="1"/>
    <col min="2314" max="2314" width="7.85546875" style="61"/>
    <col min="2315" max="2315" width="15.140625" style="61" customWidth="1"/>
    <col min="2316" max="2487" width="7.85546875" style="61"/>
    <col min="2488" max="2488" width="7.85546875" style="61" customWidth="1"/>
    <col min="2489" max="2489" width="12.140625" style="61" customWidth="1"/>
    <col min="2490" max="2490" width="12" style="61" customWidth="1"/>
    <col min="2491" max="2491" width="13.7109375" style="61" customWidth="1"/>
    <col min="2492" max="2492" width="37.140625" style="61" customWidth="1"/>
    <col min="2493" max="2493" width="49.28515625" style="61" customWidth="1"/>
    <col min="2494" max="2494" width="15.7109375" style="61" customWidth="1"/>
    <col min="2495" max="2495" width="16.28515625" style="61" customWidth="1"/>
    <col min="2496" max="2496" width="16.140625" style="61" customWidth="1"/>
    <col min="2497" max="2497" width="20.28515625" style="61" customWidth="1"/>
    <col min="2498" max="2560" width="7.85546875" style="61"/>
    <col min="2561" max="2561" width="21.42578125" style="61" customWidth="1"/>
    <col min="2562" max="2562" width="21.140625" style="61" customWidth="1"/>
    <col min="2563" max="2563" width="24.140625" style="61" customWidth="1"/>
    <col min="2564" max="2564" width="60" style="61" customWidth="1"/>
    <col min="2565" max="2565" width="43.7109375" style="61" customWidth="1"/>
    <col min="2566" max="2567" width="21.42578125" style="61" customWidth="1"/>
    <col min="2568" max="2568" width="19.7109375" style="61" customWidth="1"/>
    <col min="2569" max="2569" width="19.28515625" style="61" customWidth="1"/>
    <col min="2570" max="2570" width="7.85546875" style="61"/>
    <col min="2571" max="2571" width="15.140625" style="61" customWidth="1"/>
    <col min="2572" max="2743" width="7.85546875" style="61"/>
    <col min="2744" max="2744" width="7.85546875" style="61" customWidth="1"/>
    <col min="2745" max="2745" width="12.140625" style="61" customWidth="1"/>
    <col min="2746" max="2746" width="12" style="61" customWidth="1"/>
    <col min="2747" max="2747" width="13.7109375" style="61" customWidth="1"/>
    <col min="2748" max="2748" width="37.140625" style="61" customWidth="1"/>
    <col min="2749" max="2749" width="49.28515625" style="61" customWidth="1"/>
    <col min="2750" max="2750" width="15.7109375" style="61" customWidth="1"/>
    <col min="2751" max="2751" width="16.28515625" style="61" customWidth="1"/>
    <col min="2752" max="2752" width="16.140625" style="61" customWidth="1"/>
    <col min="2753" max="2753" width="20.28515625" style="61" customWidth="1"/>
    <col min="2754" max="2816" width="7.85546875" style="61"/>
    <col min="2817" max="2817" width="21.42578125" style="61" customWidth="1"/>
    <col min="2818" max="2818" width="21.140625" style="61" customWidth="1"/>
    <col min="2819" max="2819" width="24.140625" style="61" customWidth="1"/>
    <col min="2820" max="2820" width="60" style="61" customWidth="1"/>
    <col min="2821" max="2821" width="43.7109375" style="61" customWidth="1"/>
    <col min="2822" max="2823" width="21.42578125" style="61" customWidth="1"/>
    <col min="2824" max="2824" width="19.7109375" style="61" customWidth="1"/>
    <col min="2825" max="2825" width="19.28515625" style="61" customWidth="1"/>
    <col min="2826" max="2826" width="7.85546875" style="61"/>
    <col min="2827" max="2827" width="15.140625" style="61" customWidth="1"/>
    <col min="2828" max="2999" width="7.85546875" style="61"/>
    <col min="3000" max="3000" width="7.85546875" style="61" customWidth="1"/>
    <col min="3001" max="3001" width="12.140625" style="61" customWidth="1"/>
    <col min="3002" max="3002" width="12" style="61" customWidth="1"/>
    <col min="3003" max="3003" width="13.7109375" style="61" customWidth="1"/>
    <col min="3004" max="3004" width="37.140625" style="61" customWidth="1"/>
    <col min="3005" max="3005" width="49.28515625" style="61" customWidth="1"/>
    <col min="3006" max="3006" width="15.7109375" style="61" customWidth="1"/>
    <col min="3007" max="3007" width="16.28515625" style="61" customWidth="1"/>
    <col min="3008" max="3008" width="16.140625" style="61" customWidth="1"/>
    <col min="3009" max="3009" width="20.28515625" style="61" customWidth="1"/>
    <col min="3010" max="3072" width="7.85546875" style="61"/>
    <col min="3073" max="3073" width="21.42578125" style="61" customWidth="1"/>
    <col min="3074" max="3074" width="21.140625" style="61" customWidth="1"/>
    <col min="3075" max="3075" width="24.140625" style="61" customWidth="1"/>
    <col min="3076" max="3076" width="60" style="61" customWidth="1"/>
    <col min="3077" max="3077" width="43.7109375" style="61" customWidth="1"/>
    <col min="3078" max="3079" width="21.42578125" style="61" customWidth="1"/>
    <col min="3080" max="3080" width="19.7109375" style="61" customWidth="1"/>
    <col min="3081" max="3081" width="19.28515625" style="61" customWidth="1"/>
    <col min="3082" max="3082" width="7.85546875" style="61"/>
    <col min="3083" max="3083" width="15.140625" style="61" customWidth="1"/>
    <col min="3084" max="3255" width="7.85546875" style="61"/>
    <col min="3256" max="3256" width="7.85546875" style="61" customWidth="1"/>
    <col min="3257" max="3257" width="12.140625" style="61" customWidth="1"/>
    <col min="3258" max="3258" width="12" style="61" customWidth="1"/>
    <col min="3259" max="3259" width="13.7109375" style="61" customWidth="1"/>
    <col min="3260" max="3260" width="37.140625" style="61" customWidth="1"/>
    <col min="3261" max="3261" width="49.28515625" style="61" customWidth="1"/>
    <col min="3262" max="3262" width="15.7109375" style="61" customWidth="1"/>
    <col min="3263" max="3263" width="16.28515625" style="61" customWidth="1"/>
    <col min="3264" max="3264" width="16.140625" style="61" customWidth="1"/>
    <col min="3265" max="3265" width="20.28515625" style="61" customWidth="1"/>
    <col min="3266" max="3328" width="7.85546875" style="61"/>
    <col min="3329" max="3329" width="21.42578125" style="61" customWidth="1"/>
    <col min="3330" max="3330" width="21.140625" style="61" customWidth="1"/>
    <col min="3331" max="3331" width="24.140625" style="61" customWidth="1"/>
    <col min="3332" max="3332" width="60" style="61" customWidth="1"/>
    <col min="3333" max="3333" width="43.7109375" style="61" customWidth="1"/>
    <col min="3334" max="3335" width="21.42578125" style="61" customWidth="1"/>
    <col min="3336" max="3336" width="19.7109375" style="61" customWidth="1"/>
    <col min="3337" max="3337" width="19.28515625" style="61" customWidth="1"/>
    <col min="3338" max="3338" width="7.85546875" style="61"/>
    <col min="3339" max="3339" width="15.140625" style="61" customWidth="1"/>
    <col min="3340" max="3511" width="7.85546875" style="61"/>
    <col min="3512" max="3512" width="7.85546875" style="61" customWidth="1"/>
    <col min="3513" max="3513" width="12.140625" style="61" customWidth="1"/>
    <col min="3514" max="3514" width="12" style="61" customWidth="1"/>
    <col min="3515" max="3515" width="13.7109375" style="61" customWidth="1"/>
    <col min="3516" max="3516" width="37.140625" style="61" customWidth="1"/>
    <col min="3517" max="3517" width="49.28515625" style="61" customWidth="1"/>
    <col min="3518" max="3518" width="15.7109375" style="61" customWidth="1"/>
    <col min="3519" max="3519" width="16.28515625" style="61" customWidth="1"/>
    <col min="3520" max="3520" width="16.140625" style="61" customWidth="1"/>
    <col min="3521" max="3521" width="20.28515625" style="61" customWidth="1"/>
    <col min="3522" max="3584" width="7.85546875" style="61"/>
    <col min="3585" max="3585" width="21.42578125" style="61" customWidth="1"/>
    <col min="3586" max="3586" width="21.140625" style="61" customWidth="1"/>
    <col min="3587" max="3587" width="24.140625" style="61" customWidth="1"/>
    <col min="3588" max="3588" width="60" style="61" customWidth="1"/>
    <col min="3589" max="3589" width="43.7109375" style="61" customWidth="1"/>
    <col min="3590" max="3591" width="21.42578125" style="61" customWidth="1"/>
    <col min="3592" max="3592" width="19.7109375" style="61" customWidth="1"/>
    <col min="3593" max="3593" width="19.28515625" style="61" customWidth="1"/>
    <col min="3594" max="3594" width="7.85546875" style="61"/>
    <col min="3595" max="3595" width="15.140625" style="61" customWidth="1"/>
    <col min="3596" max="3767" width="7.85546875" style="61"/>
    <col min="3768" max="3768" width="7.85546875" style="61" customWidth="1"/>
    <col min="3769" max="3769" width="12.140625" style="61" customWidth="1"/>
    <col min="3770" max="3770" width="12" style="61" customWidth="1"/>
    <col min="3771" max="3771" width="13.7109375" style="61" customWidth="1"/>
    <col min="3772" max="3772" width="37.140625" style="61" customWidth="1"/>
    <col min="3773" max="3773" width="49.28515625" style="61" customWidth="1"/>
    <col min="3774" max="3774" width="15.7109375" style="61" customWidth="1"/>
    <col min="3775" max="3775" width="16.28515625" style="61" customWidth="1"/>
    <col min="3776" max="3776" width="16.140625" style="61" customWidth="1"/>
    <col min="3777" max="3777" width="20.28515625" style="61" customWidth="1"/>
    <col min="3778" max="3840" width="7.85546875" style="61"/>
    <col min="3841" max="3841" width="21.42578125" style="61" customWidth="1"/>
    <col min="3842" max="3842" width="21.140625" style="61" customWidth="1"/>
    <col min="3843" max="3843" width="24.140625" style="61" customWidth="1"/>
    <col min="3844" max="3844" width="60" style="61" customWidth="1"/>
    <col min="3845" max="3845" width="43.7109375" style="61" customWidth="1"/>
    <col min="3846" max="3847" width="21.42578125" style="61" customWidth="1"/>
    <col min="3848" max="3848" width="19.7109375" style="61" customWidth="1"/>
    <col min="3849" max="3849" width="19.28515625" style="61" customWidth="1"/>
    <col min="3850" max="3850" width="7.85546875" style="61"/>
    <col min="3851" max="3851" width="15.140625" style="61" customWidth="1"/>
    <col min="3852" max="4023" width="7.85546875" style="61"/>
    <col min="4024" max="4024" width="7.85546875" style="61" customWidth="1"/>
    <col min="4025" max="4025" width="12.140625" style="61" customWidth="1"/>
    <col min="4026" max="4026" width="12" style="61" customWidth="1"/>
    <col min="4027" max="4027" width="13.7109375" style="61" customWidth="1"/>
    <col min="4028" max="4028" width="37.140625" style="61" customWidth="1"/>
    <col min="4029" max="4029" width="49.28515625" style="61" customWidth="1"/>
    <col min="4030" max="4030" width="15.7109375" style="61" customWidth="1"/>
    <col min="4031" max="4031" width="16.28515625" style="61" customWidth="1"/>
    <col min="4032" max="4032" width="16.140625" style="61" customWidth="1"/>
    <col min="4033" max="4033" width="20.28515625" style="61" customWidth="1"/>
    <col min="4034" max="4096" width="7.85546875" style="61"/>
    <col min="4097" max="4097" width="21.42578125" style="61" customWidth="1"/>
    <col min="4098" max="4098" width="21.140625" style="61" customWidth="1"/>
    <col min="4099" max="4099" width="24.140625" style="61" customWidth="1"/>
    <col min="4100" max="4100" width="60" style="61" customWidth="1"/>
    <col min="4101" max="4101" width="43.7109375" style="61" customWidth="1"/>
    <col min="4102" max="4103" width="21.42578125" style="61" customWidth="1"/>
    <col min="4104" max="4104" width="19.7109375" style="61" customWidth="1"/>
    <col min="4105" max="4105" width="19.28515625" style="61" customWidth="1"/>
    <col min="4106" max="4106" width="7.85546875" style="61"/>
    <col min="4107" max="4107" width="15.140625" style="61" customWidth="1"/>
    <col min="4108" max="4279" width="7.85546875" style="61"/>
    <col min="4280" max="4280" width="7.85546875" style="61" customWidth="1"/>
    <col min="4281" max="4281" width="12.140625" style="61" customWidth="1"/>
    <col min="4282" max="4282" width="12" style="61" customWidth="1"/>
    <col min="4283" max="4283" width="13.7109375" style="61" customWidth="1"/>
    <col min="4284" max="4284" width="37.140625" style="61" customWidth="1"/>
    <col min="4285" max="4285" width="49.28515625" style="61" customWidth="1"/>
    <col min="4286" max="4286" width="15.7109375" style="61" customWidth="1"/>
    <col min="4287" max="4287" width="16.28515625" style="61" customWidth="1"/>
    <col min="4288" max="4288" width="16.140625" style="61" customWidth="1"/>
    <col min="4289" max="4289" width="20.28515625" style="61" customWidth="1"/>
    <col min="4290" max="4352" width="7.85546875" style="61"/>
    <col min="4353" max="4353" width="21.42578125" style="61" customWidth="1"/>
    <col min="4354" max="4354" width="21.140625" style="61" customWidth="1"/>
    <col min="4355" max="4355" width="24.140625" style="61" customWidth="1"/>
    <col min="4356" max="4356" width="60" style="61" customWidth="1"/>
    <col min="4357" max="4357" width="43.7109375" style="61" customWidth="1"/>
    <col min="4358" max="4359" width="21.42578125" style="61" customWidth="1"/>
    <col min="4360" max="4360" width="19.7109375" style="61" customWidth="1"/>
    <col min="4361" max="4361" width="19.28515625" style="61" customWidth="1"/>
    <col min="4362" max="4362" width="7.85546875" style="61"/>
    <col min="4363" max="4363" width="15.140625" style="61" customWidth="1"/>
    <col min="4364" max="4535" width="7.85546875" style="61"/>
    <col min="4536" max="4536" width="7.85546875" style="61" customWidth="1"/>
    <col min="4537" max="4537" width="12.140625" style="61" customWidth="1"/>
    <col min="4538" max="4538" width="12" style="61" customWidth="1"/>
    <col min="4539" max="4539" width="13.7109375" style="61" customWidth="1"/>
    <col min="4540" max="4540" width="37.140625" style="61" customWidth="1"/>
    <col min="4541" max="4541" width="49.28515625" style="61" customWidth="1"/>
    <col min="4542" max="4542" width="15.7109375" style="61" customWidth="1"/>
    <col min="4543" max="4543" width="16.28515625" style="61" customWidth="1"/>
    <col min="4544" max="4544" width="16.140625" style="61" customWidth="1"/>
    <col min="4545" max="4545" width="20.28515625" style="61" customWidth="1"/>
    <col min="4546" max="4608" width="7.85546875" style="61"/>
    <col min="4609" max="4609" width="21.42578125" style="61" customWidth="1"/>
    <col min="4610" max="4610" width="21.140625" style="61" customWidth="1"/>
    <col min="4611" max="4611" width="24.140625" style="61" customWidth="1"/>
    <col min="4612" max="4612" width="60" style="61" customWidth="1"/>
    <col min="4613" max="4613" width="43.7109375" style="61" customWidth="1"/>
    <col min="4614" max="4615" width="21.42578125" style="61" customWidth="1"/>
    <col min="4616" max="4616" width="19.7109375" style="61" customWidth="1"/>
    <col min="4617" max="4617" width="19.28515625" style="61" customWidth="1"/>
    <col min="4618" max="4618" width="7.85546875" style="61"/>
    <col min="4619" max="4619" width="15.140625" style="61" customWidth="1"/>
    <col min="4620" max="4791" width="7.85546875" style="61"/>
    <col min="4792" max="4792" width="7.85546875" style="61" customWidth="1"/>
    <col min="4793" max="4793" width="12.140625" style="61" customWidth="1"/>
    <col min="4794" max="4794" width="12" style="61" customWidth="1"/>
    <col min="4795" max="4795" width="13.7109375" style="61" customWidth="1"/>
    <col min="4796" max="4796" width="37.140625" style="61" customWidth="1"/>
    <col min="4797" max="4797" width="49.28515625" style="61" customWidth="1"/>
    <col min="4798" max="4798" width="15.7109375" style="61" customWidth="1"/>
    <col min="4799" max="4799" width="16.28515625" style="61" customWidth="1"/>
    <col min="4800" max="4800" width="16.140625" style="61" customWidth="1"/>
    <col min="4801" max="4801" width="20.28515625" style="61" customWidth="1"/>
    <col min="4802" max="4864" width="7.85546875" style="61"/>
    <col min="4865" max="4865" width="21.42578125" style="61" customWidth="1"/>
    <col min="4866" max="4866" width="21.140625" style="61" customWidth="1"/>
    <col min="4867" max="4867" width="24.140625" style="61" customWidth="1"/>
    <col min="4868" max="4868" width="60" style="61" customWidth="1"/>
    <col min="4869" max="4869" width="43.7109375" style="61" customWidth="1"/>
    <col min="4870" max="4871" width="21.42578125" style="61" customWidth="1"/>
    <col min="4872" max="4872" width="19.7109375" style="61" customWidth="1"/>
    <col min="4873" max="4873" width="19.28515625" style="61" customWidth="1"/>
    <col min="4874" max="4874" width="7.85546875" style="61"/>
    <col min="4875" max="4875" width="15.140625" style="61" customWidth="1"/>
    <col min="4876" max="5047" width="7.85546875" style="61"/>
    <col min="5048" max="5048" width="7.85546875" style="61" customWidth="1"/>
    <col min="5049" max="5049" width="12.140625" style="61" customWidth="1"/>
    <col min="5050" max="5050" width="12" style="61" customWidth="1"/>
    <col min="5051" max="5051" width="13.7109375" style="61" customWidth="1"/>
    <col min="5052" max="5052" width="37.140625" style="61" customWidth="1"/>
    <col min="5053" max="5053" width="49.28515625" style="61" customWidth="1"/>
    <col min="5054" max="5054" width="15.7109375" style="61" customWidth="1"/>
    <col min="5055" max="5055" width="16.28515625" style="61" customWidth="1"/>
    <col min="5056" max="5056" width="16.140625" style="61" customWidth="1"/>
    <col min="5057" max="5057" width="20.28515625" style="61" customWidth="1"/>
    <col min="5058" max="5120" width="7.85546875" style="61"/>
    <col min="5121" max="5121" width="21.42578125" style="61" customWidth="1"/>
    <col min="5122" max="5122" width="21.140625" style="61" customWidth="1"/>
    <col min="5123" max="5123" width="24.140625" style="61" customWidth="1"/>
    <col min="5124" max="5124" width="60" style="61" customWidth="1"/>
    <col min="5125" max="5125" width="43.7109375" style="61" customWidth="1"/>
    <col min="5126" max="5127" width="21.42578125" style="61" customWidth="1"/>
    <col min="5128" max="5128" width="19.7109375" style="61" customWidth="1"/>
    <col min="5129" max="5129" width="19.28515625" style="61" customWidth="1"/>
    <col min="5130" max="5130" width="7.85546875" style="61"/>
    <col min="5131" max="5131" width="15.140625" style="61" customWidth="1"/>
    <col min="5132" max="5303" width="7.85546875" style="61"/>
    <col min="5304" max="5304" width="7.85546875" style="61" customWidth="1"/>
    <col min="5305" max="5305" width="12.140625" style="61" customWidth="1"/>
    <col min="5306" max="5306" width="12" style="61" customWidth="1"/>
    <col min="5307" max="5307" width="13.7109375" style="61" customWidth="1"/>
    <col min="5308" max="5308" width="37.140625" style="61" customWidth="1"/>
    <col min="5309" max="5309" width="49.28515625" style="61" customWidth="1"/>
    <col min="5310" max="5310" width="15.7109375" style="61" customWidth="1"/>
    <col min="5311" max="5311" width="16.28515625" style="61" customWidth="1"/>
    <col min="5312" max="5312" width="16.140625" style="61" customWidth="1"/>
    <col min="5313" max="5313" width="20.28515625" style="61" customWidth="1"/>
    <col min="5314" max="5376" width="7.85546875" style="61"/>
    <col min="5377" max="5377" width="21.42578125" style="61" customWidth="1"/>
    <col min="5378" max="5378" width="21.140625" style="61" customWidth="1"/>
    <col min="5379" max="5379" width="24.140625" style="61" customWidth="1"/>
    <col min="5380" max="5380" width="60" style="61" customWidth="1"/>
    <col min="5381" max="5381" width="43.7109375" style="61" customWidth="1"/>
    <col min="5382" max="5383" width="21.42578125" style="61" customWidth="1"/>
    <col min="5384" max="5384" width="19.7109375" style="61" customWidth="1"/>
    <col min="5385" max="5385" width="19.28515625" style="61" customWidth="1"/>
    <col min="5386" max="5386" width="7.85546875" style="61"/>
    <col min="5387" max="5387" width="15.140625" style="61" customWidth="1"/>
    <col min="5388" max="5559" width="7.85546875" style="61"/>
    <col min="5560" max="5560" width="7.85546875" style="61" customWidth="1"/>
    <col min="5561" max="5561" width="12.140625" style="61" customWidth="1"/>
    <col min="5562" max="5562" width="12" style="61" customWidth="1"/>
    <col min="5563" max="5563" width="13.7109375" style="61" customWidth="1"/>
    <col min="5564" max="5564" width="37.140625" style="61" customWidth="1"/>
    <col min="5565" max="5565" width="49.28515625" style="61" customWidth="1"/>
    <col min="5566" max="5566" width="15.7109375" style="61" customWidth="1"/>
    <col min="5567" max="5567" width="16.28515625" style="61" customWidth="1"/>
    <col min="5568" max="5568" width="16.140625" style="61" customWidth="1"/>
    <col min="5569" max="5569" width="20.28515625" style="61" customWidth="1"/>
    <col min="5570" max="5632" width="7.85546875" style="61"/>
    <col min="5633" max="5633" width="21.42578125" style="61" customWidth="1"/>
    <col min="5634" max="5634" width="21.140625" style="61" customWidth="1"/>
    <col min="5635" max="5635" width="24.140625" style="61" customWidth="1"/>
    <col min="5636" max="5636" width="60" style="61" customWidth="1"/>
    <col min="5637" max="5637" width="43.7109375" style="61" customWidth="1"/>
    <col min="5638" max="5639" width="21.42578125" style="61" customWidth="1"/>
    <col min="5640" max="5640" width="19.7109375" style="61" customWidth="1"/>
    <col min="5641" max="5641" width="19.28515625" style="61" customWidth="1"/>
    <col min="5642" max="5642" width="7.85546875" style="61"/>
    <col min="5643" max="5643" width="15.140625" style="61" customWidth="1"/>
    <col min="5644" max="5815" width="7.85546875" style="61"/>
    <col min="5816" max="5816" width="7.85546875" style="61" customWidth="1"/>
    <col min="5817" max="5817" width="12.140625" style="61" customWidth="1"/>
    <col min="5818" max="5818" width="12" style="61" customWidth="1"/>
    <col min="5819" max="5819" width="13.7109375" style="61" customWidth="1"/>
    <col min="5820" max="5820" width="37.140625" style="61" customWidth="1"/>
    <col min="5821" max="5821" width="49.28515625" style="61" customWidth="1"/>
    <col min="5822" max="5822" width="15.7109375" style="61" customWidth="1"/>
    <col min="5823" max="5823" width="16.28515625" style="61" customWidth="1"/>
    <col min="5824" max="5824" width="16.140625" style="61" customWidth="1"/>
    <col min="5825" max="5825" width="20.28515625" style="61" customWidth="1"/>
    <col min="5826" max="5888" width="7.85546875" style="61"/>
    <col min="5889" max="5889" width="21.42578125" style="61" customWidth="1"/>
    <col min="5890" max="5890" width="21.140625" style="61" customWidth="1"/>
    <col min="5891" max="5891" width="24.140625" style="61" customWidth="1"/>
    <col min="5892" max="5892" width="60" style="61" customWidth="1"/>
    <col min="5893" max="5893" width="43.7109375" style="61" customWidth="1"/>
    <col min="5894" max="5895" width="21.42578125" style="61" customWidth="1"/>
    <col min="5896" max="5896" width="19.7109375" style="61" customWidth="1"/>
    <col min="5897" max="5897" width="19.28515625" style="61" customWidth="1"/>
    <col min="5898" max="5898" width="7.85546875" style="61"/>
    <col min="5899" max="5899" width="15.140625" style="61" customWidth="1"/>
    <col min="5900" max="6071" width="7.85546875" style="61"/>
    <col min="6072" max="6072" width="7.85546875" style="61" customWidth="1"/>
    <col min="6073" max="6073" width="12.140625" style="61" customWidth="1"/>
    <col min="6074" max="6074" width="12" style="61" customWidth="1"/>
    <col min="6075" max="6075" width="13.7109375" style="61" customWidth="1"/>
    <col min="6076" max="6076" width="37.140625" style="61" customWidth="1"/>
    <col min="6077" max="6077" width="49.28515625" style="61" customWidth="1"/>
    <col min="6078" max="6078" width="15.7109375" style="61" customWidth="1"/>
    <col min="6079" max="6079" width="16.28515625" style="61" customWidth="1"/>
    <col min="6080" max="6080" width="16.140625" style="61" customWidth="1"/>
    <col min="6081" max="6081" width="20.28515625" style="61" customWidth="1"/>
    <col min="6082" max="6144" width="7.85546875" style="61"/>
    <col min="6145" max="6145" width="21.42578125" style="61" customWidth="1"/>
    <col min="6146" max="6146" width="21.140625" style="61" customWidth="1"/>
    <col min="6147" max="6147" width="24.140625" style="61" customWidth="1"/>
    <col min="6148" max="6148" width="60" style="61" customWidth="1"/>
    <col min="6149" max="6149" width="43.7109375" style="61" customWidth="1"/>
    <col min="6150" max="6151" width="21.42578125" style="61" customWidth="1"/>
    <col min="6152" max="6152" width="19.7109375" style="61" customWidth="1"/>
    <col min="6153" max="6153" width="19.28515625" style="61" customWidth="1"/>
    <col min="6154" max="6154" width="7.85546875" style="61"/>
    <col min="6155" max="6155" width="15.140625" style="61" customWidth="1"/>
    <col min="6156" max="6327" width="7.85546875" style="61"/>
    <col min="6328" max="6328" width="7.85546875" style="61" customWidth="1"/>
    <col min="6329" max="6329" width="12.140625" style="61" customWidth="1"/>
    <col min="6330" max="6330" width="12" style="61" customWidth="1"/>
    <col min="6331" max="6331" width="13.7109375" style="61" customWidth="1"/>
    <col min="6332" max="6332" width="37.140625" style="61" customWidth="1"/>
    <col min="6333" max="6333" width="49.28515625" style="61" customWidth="1"/>
    <col min="6334" max="6334" width="15.7109375" style="61" customWidth="1"/>
    <col min="6335" max="6335" width="16.28515625" style="61" customWidth="1"/>
    <col min="6336" max="6336" width="16.140625" style="61" customWidth="1"/>
    <col min="6337" max="6337" width="20.28515625" style="61" customWidth="1"/>
    <col min="6338" max="6400" width="7.85546875" style="61"/>
    <col min="6401" max="6401" width="21.42578125" style="61" customWidth="1"/>
    <col min="6402" max="6402" width="21.140625" style="61" customWidth="1"/>
    <col min="6403" max="6403" width="24.140625" style="61" customWidth="1"/>
    <col min="6404" max="6404" width="60" style="61" customWidth="1"/>
    <col min="6405" max="6405" width="43.7109375" style="61" customWidth="1"/>
    <col min="6406" max="6407" width="21.42578125" style="61" customWidth="1"/>
    <col min="6408" max="6408" width="19.7109375" style="61" customWidth="1"/>
    <col min="6409" max="6409" width="19.28515625" style="61" customWidth="1"/>
    <col min="6410" max="6410" width="7.85546875" style="61"/>
    <col min="6411" max="6411" width="15.140625" style="61" customWidth="1"/>
    <col min="6412" max="6583" width="7.85546875" style="61"/>
    <col min="6584" max="6584" width="7.85546875" style="61" customWidth="1"/>
    <col min="6585" max="6585" width="12.140625" style="61" customWidth="1"/>
    <col min="6586" max="6586" width="12" style="61" customWidth="1"/>
    <col min="6587" max="6587" width="13.7109375" style="61" customWidth="1"/>
    <col min="6588" max="6588" width="37.140625" style="61" customWidth="1"/>
    <col min="6589" max="6589" width="49.28515625" style="61" customWidth="1"/>
    <col min="6590" max="6590" width="15.7109375" style="61" customWidth="1"/>
    <col min="6591" max="6591" width="16.28515625" style="61" customWidth="1"/>
    <col min="6592" max="6592" width="16.140625" style="61" customWidth="1"/>
    <col min="6593" max="6593" width="20.28515625" style="61" customWidth="1"/>
    <col min="6594" max="6656" width="7.85546875" style="61"/>
    <col min="6657" max="6657" width="21.42578125" style="61" customWidth="1"/>
    <col min="6658" max="6658" width="21.140625" style="61" customWidth="1"/>
    <col min="6659" max="6659" width="24.140625" style="61" customWidth="1"/>
    <col min="6660" max="6660" width="60" style="61" customWidth="1"/>
    <col min="6661" max="6661" width="43.7109375" style="61" customWidth="1"/>
    <col min="6662" max="6663" width="21.42578125" style="61" customWidth="1"/>
    <col min="6664" max="6664" width="19.7109375" style="61" customWidth="1"/>
    <col min="6665" max="6665" width="19.28515625" style="61" customWidth="1"/>
    <col min="6666" max="6666" width="7.85546875" style="61"/>
    <col min="6667" max="6667" width="15.140625" style="61" customWidth="1"/>
    <col min="6668" max="6839" width="7.85546875" style="61"/>
    <col min="6840" max="6840" width="7.85546875" style="61" customWidth="1"/>
    <col min="6841" max="6841" width="12.140625" style="61" customWidth="1"/>
    <col min="6842" max="6842" width="12" style="61" customWidth="1"/>
    <col min="6843" max="6843" width="13.7109375" style="61" customWidth="1"/>
    <col min="6844" max="6844" width="37.140625" style="61" customWidth="1"/>
    <col min="6845" max="6845" width="49.28515625" style="61" customWidth="1"/>
    <col min="6846" max="6846" width="15.7109375" style="61" customWidth="1"/>
    <col min="6847" max="6847" width="16.28515625" style="61" customWidth="1"/>
    <col min="6848" max="6848" width="16.140625" style="61" customWidth="1"/>
    <col min="6849" max="6849" width="20.28515625" style="61" customWidth="1"/>
    <col min="6850" max="6912" width="7.85546875" style="61"/>
    <col min="6913" max="6913" width="21.42578125" style="61" customWidth="1"/>
    <col min="6914" max="6914" width="21.140625" style="61" customWidth="1"/>
    <col min="6915" max="6915" width="24.140625" style="61" customWidth="1"/>
    <col min="6916" max="6916" width="60" style="61" customWidth="1"/>
    <col min="6917" max="6917" width="43.7109375" style="61" customWidth="1"/>
    <col min="6918" max="6919" width="21.42578125" style="61" customWidth="1"/>
    <col min="6920" max="6920" width="19.7109375" style="61" customWidth="1"/>
    <col min="6921" max="6921" width="19.28515625" style="61" customWidth="1"/>
    <col min="6922" max="6922" width="7.85546875" style="61"/>
    <col min="6923" max="6923" width="15.140625" style="61" customWidth="1"/>
    <col min="6924" max="7095" width="7.85546875" style="61"/>
    <col min="7096" max="7096" width="7.85546875" style="61" customWidth="1"/>
    <col min="7097" max="7097" width="12.140625" style="61" customWidth="1"/>
    <col min="7098" max="7098" width="12" style="61" customWidth="1"/>
    <col min="7099" max="7099" width="13.7109375" style="61" customWidth="1"/>
    <col min="7100" max="7100" width="37.140625" style="61" customWidth="1"/>
    <col min="7101" max="7101" width="49.28515625" style="61" customWidth="1"/>
    <col min="7102" max="7102" width="15.7109375" style="61" customWidth="1"/>
    <col min="7103" max="7103" width="16.28515625" style="61" customWidth="1"/>
    <col min="7104" max="7104" width="16.140625" style="61" customWidth="1"/>
    <col min="7105" max="7105" width="20.28515625" style="61" customWidth="1"/>
    <col min="7106" max="7168" width="7.85546875" style="61"/>
    <col min="7169" max="7169" width="21.42578125" style="61" customWidth="1"/>
    <col min="7170" max="7170" width="21.140625" style="61" customWidth="1"/>
    <col min="7171" max="7171" width="24.140625" style="61" customWidth="1"/>
    <col min="7172" max="7172" width="60" style="61" customWidth="1"/>
    <col min="7173" max="7173" width="43.7109375" style="61" customWidth="1"/>
    <col min="7174" max="7175" width="21.42578125" style="61" customWidth="1"/>
    <col min="7176" max="7176" width="19.7109375" style="61" customWidth="1"/>
    <col min="7177" max="7177" width="19.28515625" style="61" customWidth="1"/>
    <col min="7178" max="7178" width="7.85546875" style="61"/>
    <col min="7179" max="7179" width="15.140625" style="61" customWidth="1"/>
    <col min="7180" max="7351" width="7.85546875" style="61"/>
    <col min="7352" max="7352" width="7.85546875" style="61" customWidth="1"/>
    <col min="7353" max="7353" width="12.140625" style="61" customWidth="1"/>
    <col min="7354" max="7354" width="12" style="61" customWidth="1"/>
    <col min="7355" max="7355" width="13.7109375" style="61" customWidth="1"/>
    <col min="7356" max="7356" width="37.140625" style="61" customWidth="1"/>
    <col min="7357" max="7357" width="49.28515625" style="61" customWidth="1"/>
    <col min="7358" max="7358" width="15.7109375" style="61" customWidth="1"/>
    <col min="7359" max="7359" width="16.28515625" style="61" customWidth="1"/>
    <col min="7360" max="7360" width="16.140625" style="61" customWidth="1"/>
    <col min="7361" max="7361" width="20.28515625" style="61" customWidth="1"/>
    <col min="7362" max="7424" width="7.85546875" style="61"/>
    <col min="7425" max="7425" width="21.42578125" style="61" customWidth="1"/>
    <col min="7426" max="7426" width="21.140625" style="61" customWidth="1"/>
    <col min="7427" max="7427" width="24.140625" style="61" customWidth="1"/>
    <col min="7428" max="7428" width="60" style="61" customWidth="1"/>
    <col min="7429" max="7429" width="43.7109375" style="61" customWidth="1"/>
    <col min="7430" max="7431" width="21.42578125" style="61" customWidth="1"/>
    <col min="7432" max="7432" width="19.7109375" style="61" customWidth="1"/>
    <col min="7433" max="7433" width="19.28515625" style="61" customWidth="1"/>
    <col min="7434" max="7434" width="7.85546875" style="61"/>
    <col min="7435" max="7435" width="15.140625" style="61" customWidth="1"/>
    <col min="7436" max="7607" width="7.85546875" style="61"/>
    <col min="7608" max="7608" width="7.85546875" style="61" customWidth="1"/>
    <col min="7609" max="7609" width="12.140625" style="61" customWidth="1"/>
    <col min="7610" max="7610" width="12" style="61" customWidth="1"/>
    <col min="7611" max="7611" width="13.7109375" style="61" customWidth="1"/>
    <col min="7612" max="7612" width="37.140625" style="61" customWidth="1"/>
    <col min="7613" max="7613" width="49.28515625" style="61" customWidth="1"/>
    <col min="7614" max="7614" width="15.7109375" style="61" customWidth="1"/>
    <col min="7615" max="7615" width="16.28515625" style="61" customWidth="1"/>
    <col min="7616" max="7616" width="16.140625" style="61" customWidth="1"/>
    <col min="7617" max="7617" width="20.28515625" style="61" customWidth="1"/>
    <col min="7618" max="7680" width="7.85546875" style="61"/>
    <col min="7681" max="7681" width="21.42578125" style="61" customWidth="1"/>
    <col min="7682" max="7682" width="21.140625" style="61" customWidth="1"/>
    <col min="7683" max="7683" width="24.140625" style="61" customWidth="1"/>
    <col min="7684" max="7684" width="60" style="61" customWidth="1"/>
    <col min="7685" max="7685" width="43.7109375" style="61" customWidth="1"/>
    <col min="7686" max="7687" width="21.42578125" style="61" customWidth="1"/>
    <col min="7688" max="7688" width="19.7109375" style="61" customWidth="1"/>
    <col min="7689" max="7689" width="19.28515625" style="61" customWidth="1"/>
    <col min="7690" max="7690" width="7.85546875" style="61"/>
    <col min="7691" max="7691" width="15.140625" style="61" customWidth="1"/>
    <col min="7692" max="7863" width="7.85546875" style="61"/>
    <col min="7864" max="7864" width="7.85546875" style="61" customWidth="1"/>
    <col min="7865" max="7865" width="12.140625" style="61" customWidth="1"/>
    <col min="7866" max="7866" width="12" style="61" customWidth="1"/>
    <col min="7867" max="7867" width="13.7109375" style="61" customWidth="1"/>
    <col min="7868" max="7868" width="37.140625" style="61" customWidth="1"/>
    <col min="7869" max="7869" width="49.28515625" style="61" customWidth="1"/>
    <col min="7870" max="7870" width="15.7109375" style="61" customWidth="1"/>
    <col min="7871" max="7871" width="16.28515625" style="61" customWidth="1"/>
    <col min="7872" max="7872" width="16.140625" style="61" customWidth="1"/>
    <col min="7873" max="7873" width="20.28515625" style="61" customWidth="1"/>
    <col min="7874" max="7936" width="7.85546875" style="61"/>
    <col min="7937" max="7937" width="21.42578125" style="61" customWidth="1"/>
    <col min="7938" max="7938" width="21.140625" style="61" customWidth="1"/>
    <col min="7939" max="7939" width="24.140625" style="61" customWidth="1"/>
    <col min="7940" max="7940" width="60" style="61" customWidth="1"/>
    <col min="7941" max="7941" width="43.7109375" style="61" customWidth="1"/>
    <col min="7942" max="7943" width="21.42578125" style="61" customWidth="1"/>
    <col min="7944" max="7944" width="19.7109375" style="61" customWidth="1"/>
    <col min="7945" max="7945" width="19.28515625" style="61" customWidth="1"/>
    <col min="7946" max="7946" width="7.85546875" style="61"/>
    <col min="7947" max="7947" width="15.140625" style="61" customWidth="1"/>
    <col min="7948" max="8119" width="7.85546875" style="61"/>
    <col min="8120" max="8120" width="7.85546875" style="61" customWidth="1"/>
    <col min="8121" max="8121" width="12.140625" style="61" customWidth="1"/>
    <col min="8122" max="8122" width="12" style="61" customWidth="1"/>
    <col min="8123" max="8123" width="13.7109375" style="61" customWidth="1"/>
    <col min="8124" max="8124" width="37.140625" style="61" customWidth="1"/>
    <col min="8125" max="8125" width="49.28515625" style="61" customWidth="1"/>
    <col min="8126" max="8126" width="15.7109375" style="61" customWidth="1"/>
    <col min="8127" max="8127" width="16.28515625" style="61" customWidth="1"/>
    <col min="8128" max="8128" width="16.140625" style="61" customWidth="1"/>
    <col min="8129" max="8129" width="20.28515625" style="61" customWidth="1"/>
    <col min="8130" max="8192" width="7.85546875" style="61"/>
    <col min="8193" max="8193" width="21.42578125" style="61" customWidth="1"/>
    <col min="8194" max="8194" width="21.140625" style="61" customWidth="1"/>
    <col min="8195" max="8195" width="24.140625" style="61" customWidth="1"/>
    <col min="8196" max="8196" width="60" style="61" customWidth="1"/>
    <col min="8197" max="8197" width="43.7109375" style="61" customWidth="1"/>
    <col min="8198" max="8199" width="21.42578125" style="61" customWidth="1"/>
    <col min="8200" max="8200" width="19.7109375" style="61" customWidth="1"/>
    <col min="8201" max="8201" width="19.28515625" style="61" customWidth="1"/>
    <col min="8202" max="8202" width="7.85546875" style="61"/>
    <col min="8203" max="8203" width="15.140625" style="61" customWidth="1"/>
    <col min="8204" max="8375" width="7.85546875" style="61"/>
    <col min="8376" max="8376" width="7.85546875" style="61" customWidth="1"/>
    <col min="8377" max="8377" width="12.140625" style="61" customWidth="1"/>
    <col min="8378" max="8378" width="12" style="61" customWidth="1"/>
    <col min="8379" max="8379" width="13.7109375" style="61" customWidth="1"/>
    <col min="8380" max="8380" width="37.140625" style="61" customWidth="1"/>
    <col min="8381" max="8381" width="49.28515625" style="61" customWidth="1"/>
    <col min="8382" max="8382" width="15.7109375" style="61" customWidth="1"/>
    <col min="8383" max="8383" width="16.28515625" style="61" customWidth="1"/>
    <col min="8384" max="8384" width="16.140625" style="61" customWidth="1"/>
    <col min="8385" max="8385" width="20.28515625" style="61" customWidth="1"/>
    <col min="8386" max="8448" width="7.85546875" style="61"/>
    <col min="8449" max="8449" width="21.42578125" style="61" customWidth="1"/>
    <col min="8450" max="8450" width="21.140625" style="61" customWidth="1"/>
    <col min="8451" max="8451" width="24.140625" style="61" customWidth="1"/>
    <col min="8452" max="8452" width="60" style="61" customWidth="1"/>
    <col min="8453" max="8453" width="43.7109375" style="61" customWidth="1"/>
    <col min="8454" max="8455" width="21.42578125" style="61" customWidth="1"/>
    <col min="8456" max="8456" width="19.7109375" style="61" customWidth="1"/>
    <col min="8457" max="8457" width="19.28515625" style="61" customWidth="1"/>
    <col min="8458" max="8458" width="7.85546875" style="61"/>
    <col min="8459" max="8459" width="15.140625" style="61" customWidth="1"/>
    <col min="8460" max="8631" width="7.85546875" style="61"/>
    <col min="8632" max="8632" width="7.85546875" style="61" customWidth="1"/>
    <col min="8633" max="8633" width="12.140625" style="61" customWidth="1"/>
    <col min="8634" max="8634" width="12" style="61" customWidth="1"/>
    <col min="8635" max="8635" width="13.7109375" style="61" customWidth="1"/>
    <col min="8636" max="8636" width="37.140625" style="61" customWidth="1"/>
    <col min="8637" max="8637" width="49.28515625" style="61" customWidth="1"/>
    <col min="8638" max="8638" width="15.7109375" style="61" customWidth="1"/>
    <col min="8639" max="8639" width="16.28515625" style="61" customWidth="1"/>
    <col min="8640" max="8640" width="16.140625" style="61" customWidth="1"/>
    <col min="8641" max="8641" width="20.28515625" style="61" customWidth="1"/>
    <col min="8642" max="8704" width="7.85546875" style="61"/>
    <col min="8705" max="8705" width="21.42578125" style="61" customWidth="1"/>
    <col min="8706" max="8706" width="21.140625" style="61" customWidth="1"/>
    <col min="8707" max="8707" width="24.140625" style="61" customWidth="1"/>
    <col min="8708" max="8708" width="60" style="61" customWidth="1"/>
    <col min="8709" max="8709" width="43.7109375" style="61" customWidth="1"/>
    <col min="8710" max="8711" width="21.42578125" style="61" customWidth="1"/>
    <col min="8712" max="8712" width="19.7109375" style="61" customWidth="1"/>
    <col min="8713" max="8713" width="19.28515625" style="61" customWidth="1"/>
    <col min="8714" max="8714" width="7.85546875" style="61"/>
    <col min="8715" max="8715" width="15.140625" style="61" customWidth="1"/>
    <col min="8716" max="8887" width="7.85546875" style="61"/>
    <col min="8888" max="8888" width="7.85546875" style="61" customWidth="1"/>
    <col min="8889" max="8889" width="12.140625" style="61" customWidth="1"/>
    <col min="8890" max="8890" width="12" style="61" customWidth="1"/>
    <col min="8891" max="8891" width="13.7109375" style="61" customWidth="1"/>
    <col min="8892" max="8892" width="37.140625" style="61" customWidth="1"/>
    <col min="8893" max="8893" width="49.28515625" style="61" customWidth="1"/>
    <col min="8894" max="8894" width="15.7109375" style="61" customWidth="1"/>
    <col min="8895" max="8895" width="16.28515625" style="61" customWidth="1"/>
    <col min="8896" max="8896" width="16.140625" style="61" customWidth="1"/>
    <col min="8897" max="8897" width="20.28515625" style="61" customWidth="1"/>
    <col min="8898" max="8960" width="7.85546875" style="61"/>
    <col min="8961" max="8961" width="21.42578125" style="61" customWidth="1"/>
    <col min="8962" max="8962" width="21.140625" style="61" customWidth="1"/>
    <col min="8963" max="8963" width="24.140625" style="61" customWidth="1"/>
    <col min="8964" max="8964" width="60" style="61" customWidth="1"/>
    <col min="8965" max="8965" width="43.7109375" style="61" customWidth="1"/>
    <col min="8966" max="8967" width="21.42578125" style="61" customWidth="1"/>
    <col min="8968" max="8968" width="19.7109375" style="61" customWidth="1"/>
    <col min="8969" max="8969" width="19.28515625" style="61" customWidth="1"/>
    <col min="8970" max="8970" width="7.85546875" style="61"/>
    <col min="8971" max="8971" width="15.140625" style="61" customWidth="1"/>
    <col min="8972" max="9143" width="7.85546875" style="61"/>
    <col min="9144" max="9144" width="7.85546875" style="61" customWidth="1"/>
    <col min="9145" max="9145" width="12.140625" style="61" customWidth="1"/>
    <col min="9146" max="9146" width="12" style="61" customWidth="1"/>
    <col min="9147" max="9147" width="13.7109375" style="61" customWidth="1"/>
    <col min="9148" max="9148" width="37.140625" style="61" customWidth="1"/>
    <col min="9149" max="9149" width="49.28515625" style="61" customWidth="1"/>
    <col min="9150" max="9150" width="15.7109375" style="61" customWidth="1"/>
    <col min="9151" max="9151" width="16.28515625" style="61" customWidth="1"/>
    <col min="9152" max="9152" width="16.140625" style="61" customWidth="1"/>
    <col min="9153" max="9153" width="20.28515625" style="61" customWidth="1"/>
    <col min="9154" max="9216" width="7.85546875" style="61"/>
    <col min="9217" max="9217" width="21.42578125" style="61" customWidth="1"/>
    <col min="9218" max="9218" width="21.140625" style="61" customWidth="1"/>
    <col min="9219" max="9219" width="24.140625" style="61" customWidth="1"/>
    <col min="9220" max="9220" width="60" style="61" customWidth="1"/>
    <col min="9221" max="9221" width="43.7109375" style="61" customWidth="1"/>
    <col min="9222" max="9223" width="21.42578125" style="61" customWidth="1"/>
    <col min="9224" max="9224" width="19.7109375" style="61" customWidth="1"/>
    <col min="9225" max="9225" width="19.28515625" style="61" customWidth="1"/>
    <col min="9226" max="9226" width="7.85546875" style="61"/>
    <col min="9227" max="9227" width="15.140625" style="61" customWidth="1"/>
    <col min="9228" max="9399" width="7.85546875" style="61"/>
    <col min="9400" max="9400" width="7.85546875" style="61" customWidth="1"/>
    <col min="9401" max="9401" width="12.140625" style="61" customWidth="1"/>
    <col min="9402" max="9402" width="12" style="61" customWidth="1"/>
    <col min="9403" max="9403" width="13.7109375" style="61" customWidth="1"/>
    <col min="9404" max="9404" width="37.140625" style="61" customWidth="1"/>
    <col min="9405" max="9405" width="49.28515625" style="61" customWidth="1"/>
    <col min="9406" max="9406" width="15.7109375" style="61" customWidth="1"/>
    <col min="9407" max="9407" width="16.28515625" style="61" customWidth="1"/>
    <col min="9408" max="9408" width="16.140625" style="61" customWidth="1"/>
    <col min="9409" max="9409" width="20.28515625" style="61" customWidth="1"/>
    <col min="9410" max="9472" width="7.85546875" style="61"/>
    <col min="9473" max="9473" width="21.42578125" style="61" customWidth="1"/>
    <col min="9474" max="9474" width="21.140625" style="61" customWidth="1"/>
    <col min="9475" max="9475" width="24.140625" style="61" customWidth="1"/>
    <col min="9476" max="9476" width="60" style="61" customWidth="1"/>
    <col min="9477" max="9477" width="43.7109375" style="61" customWidth="1"/>
    <col min="9478" max="9479" width="21.42578125" style="61" customWidth="1"/>
    <col min="9480" max="9480" width="19.7109375" style="61" customWidth="1"/>
    <col min="9481" max="9481" width="19.28515625" style="61" customWidth="1"/>
    <col min="9482" max="9482" width="7.85546875" style="61"/>
    <col min="9483" max="9483" width="15.140625" style="61" customWidth="1"/>
    <col min="9484" max="9655" width="7.85546875" style="61"/>
    <col min="9656" max="9656" width="7.85546875" style="61" customWidth="1"/>
    <col min="9657" max="9657" width="12.140625" style="61" customWidth="1"/>
    <col min="9658" max="9658" width="12" style="61" customWidth="1"/>
    <col min="9659" max="9659" width="13.7109375" style="61" customWidth="1"/>
    <col min="9660" max="9660" width="37.140625" style="61" customWidth="1"/>
    <col min="9661" max="9661" width="49.28515625" style="61" customWidth="1"/>
    <col min="9662" max="9662" width="15.7109375" style="61" customWidth="1"/>
    <col min="9663" max="9663" width="16.28515625" style="61" customWidth="1"/>
    <col min="9664" max="9664" width="16.140625" style="61" customWidth="1"/>
    <col min="9665" max="9665" width="20.28515625" style="61" customWidth="1"/>
    <col min="9666" max="9728" width="7.85546875" style="61"/>
    <col min="9729" max="9729" width="21.42578125" style="61" customWidth="1"/>
    <col min="9730" max="9730" width="21.140625" style="61" customWidth="1"/>
    <col min="9731" max="9731" width="24.140625" style="61" customWidth="1"/>
    <col min="9732" max="9732" width="60" style="61" customWidth="1"/>
    <col min="9733" max="9733" width="43.7109375" style="61" customWidth="1"/>
    <col min="9734" max="9735" width="21.42578125" style="61" customWidth="1"/>
    <col min="9736" max="9736" width="19.7109375" style="61" customWidth="1"/>
    <col min="9737" max="9737" width="19.28515625" style="61" customWidth="1"/>
    <col min="9738" max="9738" width="7.85546875" style="61"/>
    <col min="9739" max="9739" width="15.140625" style="61" customWidth="1"/>
    <col min="9740" max="9911" width="7.85546875" style="61"/>
    <col min="9912" max="9912" width="7.85546875" style="61" customWidth="1"/>
    <col min="9913" max="9913" width="12.140625" style="61" customWidth="1"/>
    <col min="9914" max="9914" width="12" style="61" customWidth="1"/>
    <col min="9915" max="9915" width="13.7109375" style="61" customWidth="1"/>
    <col min="9916" max="9916" width="37.140625" style="61" customWidth="1"/>
    <col min="9917" max="9917" width="49.28515625" style="61" customWidth="1"/>
    <col min="9918" max="9918" width="15.7109375" style="61" customWidth="1"/>
    <col min="9919" max="9919" width="16.28515625" style="61" customWidth="1"/>
    <col min="9920" max="9920" width="16.140625" style="61" customWidth="1"/>
    <col min="9921" max="9921" width="20.28515625" style="61" customWidth="1"/>
    <col min="9922" max="9984" width="7.85546875" style="61"/>
    <col min="9985" max="9985" width="21.42578125" style="61" customWidth="1"/>
    <col min="9986" max="9986" width="21.140625" style="61" customWidth="1"/>
    <col min="9987" max="9987" width="24.140625" style="61" customWidth="1"/>
    <col min="9988" max="9988" width="60" style="61" customWidth="1"/>
    <col min="9989" max="9989" width="43.7109375" style="61" customWidth="1"/>
    <col min="9990" max="9991" width="21.42578125" style="61" customWidth="1"/>
    <col min="9992" max="9992" width="19.7109375" style="61" customWidth="1"/>
    <col min="9993" max="9993" width="19.28515625" style="61" customWidth="1"/>
    <col min="9994" max="9994" width="7.85546875" style="61"/>
    <col min="9995" max="9995" width="15.140625" style="61" customWidth="1"/>
    <col min="9996" max="10167" width="7.85546875" style="61"/>
    <col min="10168" max="10168" width="7.85546875" style="61" customWidth="1"/>
    <col min="10169" max="10169" width="12.140625" style="61" customWidth="1"/>
    <col min="10170" max="10170" width="12" style="61" customWidth="1"/>
    <col min="10171" max="10171" width="13.7109375" style="61" customWidth="1"/>
    <col min="10172" max="10172" width="37.140625" style="61" customWidth="1"/>
    <col min="10173" max="10173" width="49.28515625" style="61" customWidth="1"/>
    <col min="10174" max="10174" width="15.7109375" style="61" customWidth="1"/>
    <col min="10175" max="10175" width="16.28515625" style="61" customWidth="1"/>
    <col min="10176" max="10176" width="16.140625" style="61" customWidth="1"/>
    <col min="10177" max="10177" width="20.28515625" style="61" customWidth="1"/>
    <col min="10178" max="10240" width="7.85546875" style="61"/>
    <col min="10241" max="10241" width="21.42578125" style="61" customWidth="1"/>
    <col min="10242" max="10242" width="21.140625" style="61" customWidth="1"/>
    <col min="10243" max="10243" width="24.140625" style="61" customWidth="1"/>
    <col min="10244" max="10244" width="60" style="61" customWidth="1"/>
    <col min="10245" max="10245" width="43.7109375" style="61" customWidth="1"/>
    <col min="10246" max="10247" width="21.42578125" style="61" customWidth="1"/>
    <col min="10248" max="10248" width="19.7109375" style="61" customWidth="1"/>
    <col min="10249" max="10249" width="19.28515625" style="61" customWidth="1"/>
    <col min="10250" max="10250" width="7.85546875" style="61"/>
    <col min="10251" max="10251" width="15.140625" style="61" customWidth="1"/>
    <col min="10252" max="10423" width="7.85546875" style="61"/>
    <col min="10424" max="10424" width="7.85546875" style="61" customWidth="1"/>
    <col min="10425" max="10425" width="12.140625" style="61" customWidth="1"/>
    <col min="10426" max="10426" width="12" style="61" customWidth="1"/>
    <col min="10427" max="10427" width="13.7109375" style="61" customWidth="1"/>
    <col min="10428" max="10428" width="37.140625" style="61" customWidth="1"/>
    <col min="10429" max="10429" width="49.28515625" style="61" customWidth="1"/>
    <col min="10430" max="10430" width="15.7109375" style="61" customWidth="1"/>
    <col min="10431" max="10431" width="16.28515625" style="61" customWidth="1"/>
    <col min="10432" max="10432" width="16.140625" style="61" customWidth="1"/>
    <col min="10433" max="10433" width="20.28515625" style="61" customWidth="1"/>
    <col min="10434" max="10496" width="7.85546875" style="61"/>
    <col min="10497" max="10497" width="21.42578125" style="61" customWidth="1"/>
    <col min="10498" max="10498" width="21.140625" style="61" customWidth="1"/>
    <col min="10499" max="10499" width="24.140625" style="61" customWidth="1"/>
    <col min="10500" max="10500" width="60" style="61" customWidth="1"/>
    <col min="10501" max="10501" width="43.7109375" style="61" customWidth="1"/>
    <col min="10502" max="10503" width="21.42578125" style="61" customWidth="1"/>
    <col min="10504" max="10504" width="19.7109375" style="61" customWidth="1"/>
    <col min="10505" max="10505" width="19.28515625" style="61" customWidth="1"/>
    <col min="10506" max="10506" width="7.85546875" style="61"/>
    <col min="10507" max="10507" width="15.140625" style="61" customWidth="1"/>
    <col min="10508" max="10679" width="7.85546875" style="61"/>
    <col min="10680" max="10680" width="7.85546875" style="61" customWidth="1"/>
    <col min="10681" max="10681" width="12.140625" style="61" customWidth="1"/>
    <col min="10682" max="10682" width="12" style="61" customWidth="1"/>
    <col min="10683" max="10683" width="13.7109375" style="61" customWidth="1"/>
    <col min="10684" max="10684" width="37.140625" style="61" customWidth="1"/>
    <col min="10685" max="10685" width="49.28515625" style="61" customWidth="1"/>
    <col min="10686" max="10686" width="15.7109375" style="61" customWidth="1"/>
    <col min="10687" max="10687" width="16.28515625" style="61" customWidth="1"/>
    <col min="10688" max="10688" width="16.140625" style="61" customWidth="1"/>
    <col min="10689" max="10689" width="20.28515625" style="61" customWidth="1"/>
    <col min="10690" max="10752" width="7.85546875" style="61"/>
    <col min="10753" max="10753" width="21.42578125" style="61" customWidth="1"/>
    <col min="10754" max="10754" width="21.140625" style="61" customWidth="1"/>
    <col min="10755" max="10755" width="24.140625" style="61" customWidth="1"/>
    <col min="10756" max="10756" width="60" style="61" customWidth="1"/>
    <col min="10757" max="10757" width="43.7109375" style="61" customWidth="1"/>
    <col min="10758" max="10759" width="21.42578125" style="61" customWidth="1"/>
    <col min="10760" max="10760" width="19.7109375" style="61" customWidth="1"/>
    <col min="10761" max="10761" width="19.28515625" style="61" customWidth="1"/>
    <col min="10762" max="10762" width="7.85546875" style="61"/>
    <col min="10763" max="10763" width="15.140625" style="61" customWidth="1"/>
    <col min="10764" max="10935" width="7.85546875" style="61"/>
    <col min="10936" max="10936" width="7.85546875" style="61" customWidth="1"/>
    <col min="10937" max="10937" width="12.140625" style="61" customWidth="1"/>
    <col min="10938" max="10938" width="12" style="61" customWidth="1"/>
    <col min="10939" max="10939" width="13.7109375" style="61" customWidth="1"/>
    <col min="10940" max="10940" width="37.140625" style="61" customWidth="1"/>
    <col min="10941" max="10941" width="49.28515625" style="61" customWidth="1"/>
    <col min="10942" max="10942" width="15.7109375" style="61" customWidth="1"/>
    <col min="10943" max="10943" width="16.28515625" style="61" customWidth="1"/>
    <col min="10944" max="10944" width="16.140625" style="61" customWidth="1"/>
    <col min="10945" max="10945" width="20.28515625" style="61" customWidth="1"/>
    <col min="10946" max="11008" width="7.85546875" style="61"/>
    <col min="11009" max="11009" width="21.42578125" style="61" customWidth="1"/>
    <col min="11010" max="11010" width="21.140625" style="61" customWidth="1"/>
    <col min="11011" max="11011" width="24.140625" style="61" customWidth="1"/>
    <col min="11012" max="11012" width="60" style="61" customWidth="1"/>
    <col min="11013" max="11013" width="43.7109375" style="61" customWidth="1"/>
    <col min="11014" max="11015" width="21.42578125" style="61" customWidth="1"/>
    <col min="11016" max="11016" width="19.7109375" style="61" customWidth="1"/>
    <col min="11017" max="11017" width="19.28515625" style="61" customWidth="1"/>
    <col min="11018" max="11018" width="7.85546875" style="61"/>
    <col min="11019" max="11019" width="15.140625" style="61" customWidth="1"/>
    <col min="11020" max="11191" width="7.85546875" style="61"/>
    <col min="11192" max="11192" width="7.85546875" style="61" customWidth="1"/>
    <col min="11193" max="11193" width="12.140625" style="61" customWidth="1"/>
    <col min="11194" max="11194" width="12" style="61" customWidth="1"/>
    <col min="11195" max="11195" width="13.7109375" style="61" customWidth="1"/>
    <col min="11196" max="11196" width="37.140625" style="61" customWidth="1"/>
    <col min="11197" max="11197" width="49.28515625" style="61" customWidth="1"/>
    <col min="11198" max="11198" width="15.7109375" style="61" customWidth="1"/>
    <col min="11199" max="11199" width="16.28515625" style="61" customWidth="1"/>
    <col min="11200" max="11200" width="16.140625" style="61" customWidth="1"/>
    <col min="11201" max="11201" width="20.28515625" style="61" customWidth="1"/>
    <col min="11202" max="11264" width="7.85546875" style="61"/>
    <col min="11265" max="11265" width="21.42578125" style="61" customWidth="1"/>
    <col min="11266" max="11266" width="21.140625" style="61" customWidth="1"/>
    <col min="11267" max="11267" width="24.140625" style="61" customWidth="1"/>
    <col min="11268" max="11268" width="60" style="61" customWidth="1"/>
    <col min="11269" max="11269" width="43.7109375" style="61" customWidth="1"/>
    <col min="11270" max="11271" width="21.42578125" style="61" customWidth="1"/>
    <col min="11272" max="11272" width="19.7109375" style="61" customWidth="1"/>
    <col min="11273" max="11273" width="19.28515625" style="61" customWidth="1"/>
    <col min="11274" max="11274" width="7.85546875" style="61"/>
    <col min="11275" max="11275" width="15.140625" style="61" customWidth="1"/>
    <col min="11276" max="11447" width="7.85546875" style="61"/>
    <col min="11448" max="11448" width="7.85546875" style="61" customWidth="1"/>
    <col min="11449" max="11449" width="12.140625" style="61" customWidth="1"/>
    <col min="11450" max="11450" width="12" style="61" customWidth="1"/>
    <col min="11451" max="11451" width="13.7109375" style="61" customWidth="1"/>
    <col min="11452" max="11452" width="37.140625" style="61" customWidth="1"/>
    <col min="11453" max="11453" width="49.28515625" style="61" customWidth="1"/>
    <col min="11454" max="11454" width="15.7109375" style="61" customWidth="1"/>
    <col min="11455" max="11455" width="16.28515625" style="61" customWidth="1"/>
    <col min="11456" max="11456" width="16.140625" style="61" customWidth="1"/>
    <col min="11457" max="11457" width="20.28515625" style="61" customWidth="1"/>
    <col min="11458" max="11520" width="7.85546875" style="61"/>
    <col min="11521" max="11521" width="21.42578125" style="61" customWidth="1"/>
    <col min="11522" max="11522" width="21.140625" style="61" customWidth="1"/>
    <col min="11523" max="11523" width="24.140625" style="61" customWidth="1"/>
    <col min="11524" max="11524" width="60" style="61" customWidth="1"/>
    <col min="11525" max="11525" width="43.7109375" style="61" customWidth="1"/>
    <col min="11526" max="11527" width="21.42578125" style="61" customWidth="1"/>
    <col min="11528" max="11528" width="19.7109375" style="61" customWidth="1"/>
    <col min="11529" max="11529" width="19.28515625" style="61" customWidth="1"/>
    <col min="11530" max="11530" width="7.85546875" style="61"/>
    <col min="11531" max="11531" width="15.140625" style="61" customWidth="1"/>
    <col min="11532" max="11703" width="7.85546875" style="61"/>
    <col min="11704" max="11704" width="7.85546875" style="61" customWidth="1"/>
    <col min="11705" max="11705" width="12.140625" style="61" customWidth="1"/>
    <col min="11706" max="11706" width="12" style="61" customWidth="1"/>
    <col min="11707" max="11707" width="13.7109375" style="61" customWidth="1"/>
    <col min="11708" max="11708" width="37.140625" style="61" customWidth="1"/>
    <col min="11709" max="11709" width="49.28515625" style="61" customWidth="1"/>
    <col min="11710" max="11710" width="15.7109375" style="61" customWidth="1"/>
    <col min="11711" max="11711" width="16.28515625" style="61" customWidth="1"/>
    <col min="11712" max="11712" width="16.140625" style="61" customWidth="1"/>
    <col min="11713" max="11713" width="20.28515625" style="61" customWidth="1"/>
    <col min="11714" max="11776" width="7.85546875" style="61"/>
    <col min="11777" max="11777" width="21.42578125" style="61" customWidth="1"/>
    <col min="11778" max="11778" width="21.140625" style="61" customWidth="1"/>
    <col min="11779" max="11779" width="24.140625" style="61" customWidth="1"/>
    <col min="11780" max="11780" width="60" style="61" customWidth="1"/>
    <col min="11781" max="11781" width="43.7109375" style="61" customWidth="1"/>
    <col min="11782" max="11783" width="21.42578125" style="61" customWidth="1"/>
    <col min="11784" max="11784" width="19.7109375" style="61" customWidth="1"/>
    <col min="11785" max="11785" width="19.28515625" style="61" customWidth="1"/>
    <col min="11786" max="11786" width="7.85546875" style="61"/>
    <col min="11787" max="11787" width="15.140625" style="61" customWidth="1"/>
    <col min="11788" max="11959" width="7.85546875" style="61"/>
    <col min="11960" max="11960" width="7.85546875" style="61" customWidth="1"/>
    <col min="11961" max="11961" width="12.140625" style="61" customWidth="1"/>
    <col min="11962" max="11962" width="12" style="61" customWidth="1"/>
    <col min="11963" max="11963" width="13.7109375" style="61" customWidth="1"/>
    <col min="11964" max="11964" width="37.140625" style="61" customWidth="1"/>
    <col min="11965" max="11965" width="49.28515625" style="61" customWidth="1"/>
    <col min="11966" max="11966" width="15.7109375" style="61" customWidth="1"/>
    <col min="11967" max="11967" width="16.28515625" style="61" customWidth="1"/>
    <col min="11968" max="11968" width="16.140625" style="61" customWidth="1"/>
    <col min="11969" max="11969" width="20.28515625" style="61" customWidth="1"/>
    <col min="11970" max="12032" width="7.85546875" style="61"/>
    <col min="12033" max="12033" width="21.42578125" style="61" customWidth="1"/>
    <col min="12034" max="12034" width="21.140625" style="61" customWidth="1"/>
    <col min="12035" max="12035" width="24.140625" style="61" customWidth="1"/>
    <col min="12036" max="12036" width="60" style="61" customWidth="1"/>
    <col min="12037" max="12037" width="43.7109375" style="61" customWidth="1"/>
    <col min="12038" max="12039" width="21.42578125" style="61" customWidth="1"/>
    <col min="12040" max="12040" width="19.7109375" style="61" customWidth="1"/>
    <col min="12041" max="12041" width="19.28515625" style="61" customWidth="1"/>
    <col min="12042" max="12042" width="7.85546875" style="61"/>
    <col min="12043" max="12043" width="15.140625" style="61" customWidth="1"/>
    <col min="12044" max="12215" width="7.85546875" style="61"/>
    <col min="12216" max="12216" width="7.85546875" style="61" customWidth="1"/>
    <col min="12217" max="12217" width="12.140625" style="61" customWidth="1"/>
    <col min="12218" max="12218" width="12" style="61" customWidth="1"/>
    <col min="12219" max="12219" width="13.7109375" style="61" customWidth="1"/>
    <col min="12220" max="12220" width="37.140625" style="61" customWidth="1"/>
    <col min="12221" max="12221" width="49.28515625" style="61" customWidth="1"/>
    <col min="12222" max="12222" width="15.7109375" style="61" customWidth="1"/>
    <col min="12223" max="12223" width="16.28515625" style="61" customWidth="1"/>
    <col min="12224" max="12224" width="16.140625" style="61" customWidth="1"/>
    <col min="12225" max="12225" width="20.28515625" style="61" customWidth="1"/>
    <col min="12226" max="12288" width="7.85546875" style="61"/>
    <col min="12289" max="12289" width="21.42578125" style="61" customWidth="1"/>
    <col min="12290" max="12290" width="21.140625" style="61" customWidth="1"/>
    <col min="12291" max="12291" width="24.140625" style="61" customWidth="1"/>
    <col min="12292" max="12292" width="60" style="61" customWidth="1"/>
    <col min="12293" max="12293" width="43.7109375" style="61" customWidth="1"/>
    <col min="12294" max="12295" width="21.42578125" style="61" customWidth="1"/>
    <col min="12296" max="12296" width="19.7109375" style="61" customWidth="1"/>
    <col min="12297" max="12297" width="19.28515625" style="61" customWidth="1"/>
    <col min="12298" max="12298" width="7.85546875" style="61"/>
    <col min="12299" max="12299" width="15.140625" style="61" customWidth="1"/>
    <col min="12300" max="12471" width="7.85546875" style="61"/>
    <col min="12472" max="12472" width="7.85546875" style="61" customWidth="1"/>
    <col min="12473" max="12473" width="12.140625" style="61" customWidth="1"/>
    <col min="12474" max="12474" width="12" style="61" customWidth="1"/>
    <col min="12475" max="12475" width="13.7109375" style="61" customWidth="1"/>
    <col min="12476" max="12476" width="37.140625" style="61" customWidth="1"/>
    <col min="12477" max="12477" width="49.28515625" style="61" customWidth="1"/>
    <col min="12478" max="12478" width="15.7109375" style="61" customWidth="1"/>
    <col min="12479" max="12479" width="16.28515625" style="61" customWidth="1"/>
    <col min="12480" max="12480" width="16.140625" style="61" customWidth="1"/>
    <col min="12481" max="12481" width="20.28515625" style="61" customWidth="1"/>
    <col min="12482" max="12544" width="7.85546875" style="61"/>
    <col min="12545" max="12545" width="21.42578125" style="61" customWidth="1"/>
    <col min="12546" max="12546" width="21.140625" style="61" customWidth="1"/>
    <col min="12547" max="12547" width="24.140625" style="61" customWidth="1"/>
    <col min="12548" max="12548" width="60" style="61" customWidth="1"/>
    <col min="12549" max="12549" width="43.7109375" style="61" customWidth="1"/>
    <col min="12550" max="12551" width="21.42578125" style="61" customWidth="1"/>
    <col min="12552" max="12552" width="19.7109375" style="61" customWidth="1"/>
    <col min="12553" max="12553" width="19.28515625" style="61" customWidth="1"/>
    <col min="12554" max="12554" width="7.85546875" style="61"/>
    <col min="12555" max="12555" width="15.140625" style="61" customWidth="1"/>
    <col min="12556" max="12727" width="7.85546875" style="61"/>
    <col min="12728" max="12728" width="7.85546875" style="61" customWidth="1"/>
    <col min="12729" max="12729" width="12.140625" style="61" customWidth="1"/>
    <col min="12730" max="12730" width="12" style="61" customWidth="1"/>
    <col min="12731" max="12731" width="13.7109375" style="61" customWidth="1"/>
    <col min="12732" max="12732" width="37.140625" style="61" customWidth="1"/>
    <col min="12733" max="12733" width="49.28515625" style="61" customWidth="1"/>
    <col min="12734" max="12734" width="15.7109375" style="61" customWidth="1"/>
    <col min="12735" max="12735" width="16.28515625" style="61" customWidth="1"/>
    <col min="12736" max="12736" width="16.140625" style="61" customWidth="1"/>
    <col min="12737" max="12737" width="20.28515625" style="61" customWidth="1"/>
    <col min="12738" max="12800" width="7.85546875" style="61"/>
    <col min="12801" max="12801" width="21.42578125" style="61" customWidth="1"/>
    <col min="12802" max="12802" width="21.140625" style="61" customWidth="1"/>
    <col min="12803" max="12803" width="24.140625" style="61" customWidth="1"/>
    <col min="12804" max="12804" width="60" style="61" customWidth="1"/>
    <col min="12805" max="12805" width="43.7109375" style="61" customWidth="1"/>
    <col min="12806" max="12807" width="21.42578125" style="61" customWidth="1"/>
    <col min="12808" max="12808" width="19.7109375" style="61" customWidth="1"/>
    <col min="12809" max="12809" width="19.28515625" style="61" customWidth="1"/>
    <col min="12810" max="12810" width="7.85546875" style="61"/>
    <col min="12811" max="12811" width="15.140625" style="61" customWidth="1"/>
    <col min="12812" max="12983" width="7.85546875" style="61"/>
    <col min="12984" max="12984" width="7.85546875" style="61" customWidth="1"/>
    <col min="12985" max="12985" width="12.140625" style="61" customWidth="1"/>
    <col min="12986" max="12986" width="12" style="61" customWidth="1"/>
    <col min="12987" max="12987" width="13.7109375" style="61" customWidth="1"/>
    <col min="12988" max="12988" width="37.140625" style="61" customWidth="1"/>
    <col min="12989" max="12989" width="49.28515625" style="61" customWidth="1"/>
    <col min="12990" max="12990" width="15.7109375" style="61" customWidth="1"/>
    <col min="12991" max="12991" width="16.28515625" style="61" customWidth="1"/>
    <col min="12992" max="12992" width="16.140625" style="61" customWidth="1"/>
    <col min="12993" max="12993" width="20.28515625" style="61" customWidth="1"/>
    <col min="12994" max="13056" width="7.85546875" style="61"/>
    <col min="13057" max="13057" width="21.42578125" style="61" customWidth="1"/>
    <col min="13058" max="13058" width="21.140625" style="61" customWidth="1"/>
    <col min="13059" max="13059" width="24.140625" style="61" customWidth="1"/>
    <col min="13060" max="13060" width="60" style="61" customWidth="1"/>
    <col min="13061" max="13061" width="43.7109375" style="61" customWidth="1"/>
    <col min="13062" max="13063" width="21.42578125" style="61" customWidth="1"/>
    <col min="13064" max="13064" width="19.7109375" style="61" customWidth="1"/>
    <col min="13065" max="13065" width="19.28515625" style="61" customWidth="1"/>
    <col min="13066" max="13066" width="7.85546875" style="61"/>
    <col min="13067" max="13067" width="15.140625" style="61" customWidth="1"/>
    <col min="13068" max="13239" width="7.85546875" style="61"/>
    <col min="13240" max="13240" width="7.85546875" style="61" customWidth="1"/>
    <col min="13241" max="13241" width="12.140625" style="61" customWidth="1"/>
    <col min="13242" max="13242" width="12" style="61" customWidth="1"/>
    <col min="13243" max="13243" width="13.7109375" style="61" customWidth="1"/>
    <col min="13244" max="13244" width="37.140625" style="61" customWidth="1"/>
    <col min="13245" max="13245" width="49.28515625" style="61" customWidth="1"/>
    <col min="13246" max="13246" width="15.7109375" style="61" customWidth="1"/>
    <col min="13247" max="13247" width="16.28515625" style="61" customWidth="1"/>
    <col min="13248" max="13248" width="16.140625" style="61" customWidth="1"/>
    <col min="13249" max="13249" width="20.28515625" style="61" customWidth="1"/>
    <col min="13250" max="13312" width="7.85546875" style="61"/>
    <col min="13313" max="13313" width="21.42578125" style="61" customWidth="1"/>
    <col min="13314" max="13314" width="21.140625" style="61" customWidth="1"/>
    <col min="13315" max="13315" width="24.140625" style="61" customWidth="1"/>
    <col min="13316" max="13316" width="60" style="61" customWidth="1"/>
    <col min="13317" max="13317" width="43.7109375" style="61" customWidth="1"/>
    <col min="13318" max="13319" width="21.42578125" style="61" customWidth="1"/>
    <col min="13320" max="13320" width="19.7109375" style="61" customWidth="1"/>
    <col min="13321" max="13321" width="19.28515625" style="61" customWidth="1"/>
    <col min="13322" max="13322" width="7.85546875" style="61"/>
    <col min="13323" max="13323" width="15.140625" style="61" customWidth="1"/>
    <col min="13324" max="13495" width="7.85546875" style="61"/>
    <col min="13496" max="13496" width="7.85546875" style="61" customWidth="1"/>
    <col min="13497" max="13497" width="12.140625" style="61" customWidth="1"/>
    <col min="13498" max="13498" width="12" style="61" customWidth="1"/>
    <col min="13499" max="13499" width="13.7109375" style="61" customWidth="1"/>
    <col min="13500" max="13500" width="37.140625" style="61" customWidth="1"/>
    <col min="13501" max="13501" width="49.28515625" style="61" customWidth="1"/>
    <col min="13502" max="13502" width="15.7109375" style="61" customWidth="1"/>
    <col min="13503" max="13503" width="16.28515625" style="61" customWidth="1"/>
    <col min="13504" max="13504" width="16.140625" style="61" customWidth="1"/>
    <col min="13505" max="13505" width="20.28515625" style="61" customWidth="1"/>
    <col min="13506" max="13568" width="7.85546875" style="61"/>
    <col min="13569" max="13569" width="21.42578125" style="61" customWidth="1"/>
    <col min="13570" max="13570" width="21.140625" style="61" customWidth="1"/>
    <col min="13571" max="13571" width="24.140625" style="61" customWidth="1"/>
    <col min="13572" max="13572" width="60" style="61" customWidth="1"/>
    <col min="13573" max="13573" width="43.7109375" style="61" customWidth="1"/>
    <col min="13574" max="13575" width="21.42578125" style="61" customWidth="1"/>
    <col min="13576" max="13576" width="19.7109375" style="61" customWidth="1"/>
    <col min="13577" max="13577" width="19.28515625" style="61" customWidth="1"/>
    <col min="13578" max="13578" width="7.85546875" style="61"/>
    <col min="13579" max="13579" width="15.140625" style="61" customWidth="1"/>
    <col min="13580" max="13751" width="7.85546875" style="61"/>
    <col min="13752" max="13752" width="7.85546875" style="61" customWidth="1"/>
    <col min="13753" max="13753" width="12.140625" style="61" customWidth="1"/>
    <col min="13754" max="13754" width="12" style="61" customWidth="1"/>
    <col min="13755" max="13755" width="13.7109375" style="61" customWidth="1"/>
    <col min="13756" max="13756" width="37.140625" style="61" customWidth="1"/>
    <col min="13757" max="13757" width="49.28515625" style="61" customWidth="1"/>
    <col min="13758" max="13758" width="15.7109375" style="61" customWidth="1"/>
    <col min="13759" max="13759" width="16.28515625" style="61" customWidth="1"/>
    <col min="13760" max="13760" width="16.140625" style="61" customWidth="1"/>
    <col min="13761" max="13761" width="20.28515625" style="61" customWidth="1"/>
    <col min="13762" max="13824" width="7.85546875" style="61"/>
    <col min="13825" max="13825" width="21.42578125" style="61" customWidth="1"/>
    <col min="13826" max="13826" width="21.140625" style="61" customWidth="1"/>
    <col min="13827" max="13827" width="24.140625" style="61" customWidth="1"/>
    <col min="13828" max="13828" width="60" style="61" customWidth="1"/>
    <col min="13829" max="13829" width="43.7109375" style="61" customWidth="1"/>
    <col min="13830" max="13831" width="21.42578125" style="61" customWidth="1"/>
    <col min="13832" max="13832" width="19.7109375" style="61" customWidth="1"/>
    <col min="13833" max="13833" width="19.28515625" style="61" customWidth="1"/>
    <col min="13834" max="13834" width="7.85546875" style="61"/>
    <col min="13835" max="13835" width="15.140625" style="61" customWidth="1"/>
    <col min="13836" max="14007" width="7.85546875" style="61"/>
    <col min="14008" max="14008" width="7.85546875" style="61" customWidth="1"/>
    <col min="14009" max="14009" width="12.140625" style="61" customWidth="1"/>
    <col min="14010" max="14010" width="12" style="61" customWidth="1"/>
    <col min="14011" max="14011" width="13.7109375" style="61" customWidth="1"/>
    <col min="14012" max="14012" width="37.140625" style="61" customWidth="1"/>
    <col min="14013" max="14013" width="49.28515625" style="61" customWidth="1"/>
    <col min="14014" max="14014" width="15.7109375" style="61" customWidth="1"/>
    <col min="14015" max="14015" width="16.28515625" style="61" customWidth="1"/>
    <col min="14016" max="14016" width="16.140625" style="61" customWidth="1"/>
    <col min="14017" max="14017" width="20.28515625" style="61" customWidth="1"/>
    <col min="14018" max="14080" width="7.85546875" style="61"/>
    <col min="14081" max="14081" width="21.42578125" style="61" customWidth="1"/>
    <col min="14082" max="14082" width="21.140625" style="61" customWidth="1"/>
    <col min="14083" max="14083" width="24.140625" style="61" customWidth="1"/>
    <col min="14084" max="14084" width="60" style="61" customWidth="1"/>
    <col min="14085" max="14085" width="43.7109375" style="61" customWidth="1"/>
    <col min="14086" max="14087" width="21.42578125" style="61" customWidth="1"/>
    <col min="14088" max="14088" width="19.7109375" style="61" customWidth="1"/>
    <col min="14089" max="14089" width="19.28515625" style="61" customWidth="1"/>
    <col min="14090" max="14090" width="7.85546875" style="61"/>
    <col min="14091" max="14091" width="15.140625" style="61" customWidth="1"/>
    <col min="14092" max="14263" width="7.85546875" style="61"/>
    <col min="14264" max="14264" width="7.85546875" style="61" customWidth="1"/>
    <col min="14265" max="14265" width="12.140625" style="61" customWidth="1"/>
    <col min="14266" max="14266" width="12" style="61" customWidth="1"/>
    <col min="14267" max="14267" width="13.7109375" style="61" customWidth="1"/>
    <col min="14268" max="14268" width="37.140625" style="61" customWidth="1"/>
    <col min="14269" max="14269" width="49.28515625" style="61" customWidth="1"/>
    <col min="14270" max="14270" width="15.7109375" style="61" customWidth="1"/>
    <col min="14271" max="14271" width="16.28515625" style="61" customWidth="1"/>
    <col min="14272" max="14272" width="16.140625" style="61" customWidth="1"/>
    <col min="14273" max="14273" width="20.28515625" style="61" customWidth="1"/>
    <col min="14274" max="14336" width="7.85546875" style="61"/>
    <col min="14337" max="14337" width="21.42578125" style="61" customWidth="1"/>
    <col min="14338" max="14338" width="21.140625" style="61" customWidth="1"/>
    <col min="14339" max="14339" width="24.140625" style="61" customWidth="1"/>
    <col min="14340" max="14340" width="60" style="61" customWidth="1"/>
    <col min="14341" max="14341" width="43.7109375" style="61" customWidth="1"/>
    <col min="14342" max="14343" width="21.42578125" style="61" customWidth="1"/>
    <col min="14344" max="14344" width="19.7109375" style="61" customWidth="1"/>
    <col min="14345" max="14345" width="19.28515625" style="61" customWidth="1"/>
    <col min="14346" max="14346" width="7.85546875" style="61"/>
    <col min="14347" max="14347" width="15.140625" style="61" customWidth="1"/>
    <col min="14348" max="14519" width="7.85546875" style="61"/>
    <col min="14520" max="14520" width="7.85546875" style="61" customWidth="1"/>
    <col min="14521" max="14521" width="12.140625" style="61" customWidth="1"/>
    <col min="14522" max="14522" width="12" style="61" customWidth="1"/>
    <col min="14523" max="14523" width="13.7109375" style="61" customWidth="1"/>
    <col min="14524" max="14524" width="37.140625" style="61" customWidth="1"/>
    <col min="14525" max="14525" width="49.28515625" style="61" customWidth="1"/>
    <col min="14526" max="14526" width="15.7109375" style="61" customWidth="1"/>
    <col min="14527" max="14527" width="16.28515625" style="61" customWidth="1"/>
    <col min="14528" max="14528" width="16.140625" style="61" customWidth="1"/>
    <col min="14529" max="14529" width="20.28515625" style="61" customWidth="1"/>
    <col min="14530" max="14592" width="7.85546875" style="61"/>
    <col min="14593" max="14593" width="21.42578125" style="61" customWidth="1"/>
    <col min="14594" max="14594" width="21.140625" style="61" customWidth="1"/>
    <col min="14595" max="14595" width="24.140625" style="61" customWidth="1"/>
    <col min="14596" max="14596" width="60" style="61" customWidth="1"/>
    <col min="14597" max="14597" width="43.7109375" style="61" customWidth="1"/>
    <col min="14598" max="14599" width="21.42578125" style="61" customWidth="1"/>
    <col min="14600" max="14600" width="19.7109375" style="61" customWidth="1"/>
    <col min="14601" max="14601" width="19.28515625" style="61" customWidth="1"/>
    <col min="14602" max="14602" width="7.85546875" style="61"/>
    <col min="14603" max="14603" width="15.140625" style="61" customWidth="1"/>
    <col min="14604" max="14775" width="7.85546875" style="61"/>
    <col min="14776" max="14776" width="7.85546875" style="61" customWidth="1"/>
    <col min="14777" max="14777" width="12.140625" style="61" customWidth="1"/>
    <col min="14778" max="14778" width="12" style="61" customWidth="1"/>
    <col min="14779" max="14779" width="13.7109375" style="61" customWidth="1"/>
    <col min="14780" max="14780" width="37.140625" style="61" customWidth="1"/>
    <col min="14781" max="14781" width="49.28515625" style="61" customWidth="1"/>
    <col min="14782" max="14782" width="15.7109375" style="61" customWidth="1"/>
    <col min="14783" max="14783" width="16.28515625" style="61" customWidth="1"/>
    <col min="14784" max="14784" width="16.140625" style="61" customWidth="1"/>
    <col min="14785" max="14785" width="20.28515625" style="61" customWidth="1"/>
    <col min="14786" max="14848" width="7.85546875" style="61"/>
    <col min="14849" max="14849" width="21.42578125" style="61" customWidth="1"/>
    <col min="14850" max="14850" width="21.140625" style="61" customWidth="1"/>
    <col min="14851" max="14851" width="24.140625" style="61" customWidth="1"/>
    <col min="14852" max="14852" width="60" style="61" customWidth="1"/>
    <col min="14853" max="14853" width="43.7109375" style="61" customWidth="1"/>
    <col min="14854" max="14855" width="21.42578125" style="61" customWidth="1"/>
    <col min="14856" max="14856" width="19.7109375" style="61" customWidth="1"/>
    <col min="14857" max="14857" width="19.28515625" style="61" customWidth="1"/>
    <col min="14858" max="14858" width="7.85546875" style="61"/>
    <col min="14859" max="14859" width="15.140625" style="61" customWidth="1"/>
    <col min="14860" max="15031" width="7.85546875" style="61"/>
    <col min="15032" max="15032" width="7.85546875" style="61" customWidth="1"/>
    <col min="15033" max="15033" width="12.140625" style="61" customWidth="1"/>
    <col min="15034" max="15034" width="12" style="61" customWidth="1"/>
    <col min="15035" max="15035" width="13.7109375" style="61" customWidth="1"/>
    <col min="15036" max="15036" width="37.140625" style="61" customWidth="1"/>
    <col min="15037" max="15037" width="49.28515625" style="61" customWidth="1"/>
    <col min="15038" max="15038" width="15.7109375" style="61" customWidth="1"/>
    <col min="15039" max="15039" width="16.28515625" style="61" customWidth="1"/>
    <col min="15040" max="15040" width="16.140625" style="61" customWidth="1"/>
    <col min="15041" max="15041" width="20.28515625" style="61" customWidth="1"/>
    <col min="15042" max="15104" width="7.85546875" style="61"/>
    <col min="15105" max="15105" width="21.42578125" style="61" customWidth="1"/>
    <col min="15106" max="15106" width="21.140625" style="61" customWidth="1"/>
    <col min="15107" max="15107" width="24.140625" style="61" customWidth="1"/>
    <col min="15108" max="15108" width="60" style="61" customWidth="1"/>
    <col min="15109" max="15109" width="43.7109375" style="61" customWidth="1"/>
    <col min="15110" max="15111" width="21.42578125" style="61" customWidth="1"/>
    <col min="15112" max="15112" width="19.7109375" style="61" customWidth="1"/>
    <col min="15113" max="15113" width="19.28515625" style="61" customWidth="1"/>
    <col min="15114" max="15114" width="7.85546875" style="61"/>
    <col min="15115" max="15115" width="15.140625" style="61" customWidth="1"/>
    <col min="15116" max="15287" width="7.85546875" style="61"/>
    <col min="15288" max="15288" width="7.85546875" style="61" customWidth="1"/>
    <col min="15289" max="15289" width="12.140625" style="61" customWidth="1"/>
    <col min="15290" max="15290" width="12" style="61" customWidth="1"/>
    <col min="15291" max="15291" width="13.7109375" style="61" customWidth="1"/>
    <col min="15292" max="15292" width="37.140625" style="61" customWidth="1"/>
    <col min="15293" max="15293" width="49.28515625" style="61" customWidth="1"/>
    <col min="15294" max="15294" width="15.7109375" style="61" customWidth="1"/>
    <col min="15295" max="15295" width="16.28515625" style="61" customWidth="1"/>
    <col min="15296" max="15296" width="16.140625" style="61" customWidth="1"/>
    <col min="15297" max="15297" width="20.28515625" style="61" customWidth="1"/>
    <col min="15298" max="15360" width="7.85546875" style="61"/>
    <col min="15361" max="15361" width="21.42578125" style="61" customWidth="1"/>
    <col min="15362" max="15362" width="21.140625" style="61" customWidth="1"/>
    <col min="15363" max="15363" width="24.140625" style="61" customWidth="1"/>
    <col min="15364" max="15364" width="60" style="61" customWidth="1"/>
    <col min="15365" max="15365" width="43.7109375" style="61" customWidth="1"/>
    <col min="15366" max="15367" width="21.42578125" style="61" customWidth="1"/>
    <col min="15368" max="15368" width="19.7109375" style="61" customWidth="1"/>
    <col min="15369" max="15369" width="19.28515625" style="61" customWidth="1"/>
    <col min="15370" max="15370" width="7.85546875" style="61"/>
    <col min="15371" max="15371" width="15.140625" style="61" customWidth="1"/>
    <col min="15372" max="15543" width="7.85546875" style="61"/>
    <col min="15544" max="15544" width="7.85546875" style="61" customWidth="1"/>
    <col min="15545" max="15545" width="12.140625" style="61" customWidth="1"/>
    <col min="15546" max="15546" width="12" style="61" customWidth="1"/>
    <col min="15547" max="15547" width="13.7109375" style="61" customWidth="1"/>
    <col min="15548" max="15548" width="37.140625" style="61" customWidth="1"/>
    <col min="15549" max="15549" width="49.28515625" style="61" customWidth="1"/>
    <col min="15550" max="15550" width="15.7109375" style="61" customWidth="1"/>
    <col min="15551" max="15551" width="16.28515625" style="61" customWidth="1"/>
    <col min="15552" max="15552" width="16.140625" style="61" customWidth="1"/>
    <col min="15553" max="15553" width="20.28515625" style="61" customWidth="1"/>
    <col min="15554" max="15616" width="7.85546875" style="61"/>
    <col min="15617" max="15617" width="21.42578125" style="61" customWidth="1"/>
    <col min="15618" max="15618" width="21.140625" style="61" customWidth="1"/>
    <col min="15619" max="15619" width="24.140625" style="61" customWidth="1"/>
    <col min="15620" max="15620" width="60" style="61" customWidth="1"/>
    <col min="15621" max="15621" width="43.7109375" style="61" customWidth="1"/>
    <col min="15622" max="15623" width="21.42578125" style="61" customWidth="1"/>
    <col min="15624" max="15624" width="19.7109375" style="61" customWidth="1"/>
    <col min="15625" max="15625" width="19.28515625" style="61" customWidth="1"/>
    <col min="15626" max="15626" width="7.85546875" style="61"/>
    <col min="15627" max="15627" width="15.140625" style="61" customWidth="1"/>
    <col min="15628" max="15799" width="7.85546875" style="61"/>
    <col min="15800" max="15800" width="7.85546875" style="61" customWidth="1"/>
    <col min="15801" max="15801" width="12.140625" style="61" customWidth="1"/>
    <col min="15802" max="15802" width="12" style="61" customWidth="1"/>
    <col min="15803" max="15803" width="13.7109375" style="61" customWidth="1"/>
    <col min="15804" max="15804" width="37.140625" style="61" customWidth="1"/>
    <col min="15805" max="15805" width="49.28515625" style="61" customWidth="1"/>
    <col min="15806" max="15806" width="15.7109375" style="61" customWidth="1"/>
    <col min="15807" max="15807" width="16.28515625" style="61" customWidth="1"/>
    <col min="15808" max="15808" width="16.140625" style="61" customWidth="1"/>
    <col min="15809" max="15809" width="20.28515625" style="61" customWidth="1"/>
    <col min="15810" max="15872" width="7.85546875" style="61"/>
    <col min="15873" max="15873" width="21.42578125" style="61" customWidth="1"/>
    <col min="15874" max="15874" width="21.140625" style="61" customWidth="1"/>
    <col min="15875" max="15875" width="24.140625" style="61" customWidth="1"/>
    <col min="15876" max="15876" width="60" style="61" customWidth="1"/>
    <col min="15877" max="15877" width="43.7109375" style="61" customWidth="1"/>
    <col min="15878" max="15879" width="21.42578125" style="61" customWidth="1"/>
    <col min="15880" max="15880" width="19.7109375" style="61" customWidth="1"/>
    <col min="15881" max="15881" width="19.28515625" style="61" customWidth="1"/>
    <col min="15882" max="15882" width="7.85546875" style="61"/>
    <col min="15883" max="15883" width="15.140625" style="61" customWidth="1"/>
    <col min="15884" max="16055" width="7.85546875" style="61"/>
    <col min="16056" max="16056" width="7.85546875" style="61" customWidth="1"/>
    <col min="16057" max="16057" width="12.140625" style="61" customWidth="1"/>
    <col min="16058" max="16058" width="12" style="61" customWidth="1"/>
    <col min="16059" max="16059" width="13.7109375" style="61" customWidth="1"/>
    <col min="16060" max="16060" width="37.140625" style="61" customWidth="1"/>
    <col min="16061" max="16061" width="49.28515625" style="61" customWidth="1"/>
    <col min="16062" max="16062" width="15.7109375" style="61" customWidth="1"/>
    <col min="16063" max="16063" width="16.28515625" style="61" customWidth="1"/>
    <col min="16064" max="16064" width="16.140625" style="61" customWidth="1"/>
    <col min="16065" max="16065" width="20.28515625" style="61" customWidth="1"/>
    <col min="16066" max="16128" width="7.85546875" style="61"/>
    <col min="16129" max="16129" width="21.42578125" style="61" customWidth="1"/>
    <col min="16130" max="16130" width="21.140625" style="61" customWidth="1"/>
    <col min="16131" max="16131" width="24.140625" style="61" customWidth="1"/>
    <col min="16132" max="16132" width="60" style="61" customWidth="1"/>
    <col min="16133" max="16133" width="43.7109375" style="61" customWidth="1"/>
    <col min="16134" max="16135" width="21.42578125" style="61" customWidth="1"/>
    <col min="16136" max="16136" width="19.7109375" style="61" customWidth="1"/>
    <col min="16137" max="16137" width="19.28515625" style="61" customWidth="1"/>
    <col min="16138" max="16138" width="7.85546875" style="61"/>
    <col min="16139" max="16139" width="15.140625" style="61" customWidth="1"/>
    <col min="16140" max="16311" width="7.85546875" style="61"/>
    <col min="16312" max="16312" width="7.85546875" style="61" customWidth="1"/>
    <col min="16313" max="16313" width="12.140625" style="61" customWidth="1"/>
    <col min="16314" max="16314" width="12" style="61" customWidth="1"/>
    <col min="16315" max="16315" width="13.7109375" style="61" customWidth="1"/>
    <col min="16316" max="16316" width="37.140625" style="61" customWidth="1"/>
    <col min="16317" max="16317" width="49.28515625" style="61" customWidth="1"/>
    <col min="16318" max="16318" width="15.7109375" style="61" customWidth="1"/>
    <col min="16319" max="16319" width="16.28515625" style="61" customWidth="1"/>
    <col min="16320" max="16320" width="16.140625" style="61" customWidth="1"/>
    <col min="16321" max="16321" width="20.28515625" style="61" customWidth="1"/>
    <col min="16322" max="16384" width="7.85546875" style="61"/>
  </cols>
  <sheetData>
    <row r="1" spans="1:9" ht="57" customHeight="1" x14ac:dyDescent="0.3">
      <c r="F1" s="589" t="s">
        <v>403</v>
      </c>
      <c r="G1" s="589"/>
      <c r="H1" s="589"/>
      <c r="I1" s="589"/>
    </row>
    <row r="2" spans="1:9" ht="36.75" customHeight="1" x14ac:dyDescent="0.3">
      <c r="A2" s="591" t="s">
        <v>391</v>
      </c>
      <c r="B2" s="591"/>
      <c r="C2" s="591"/>
      <c r="D2" s="591"/>
      <c r="E2" s="591"/>
      <c r="F2" s="591"/>
      <c r="G2" s="591"/>
      <c r="H2" s="591"/>
      <c r="I2" s="591"/>
    </row>
    <row r="3" spans="1:9" ht="14.25" customHeight="1" x14ac:dyDescent="0.3">
      <c r="A3" s="56">
        <v>16518000000</v>
      </c>
      <c r="B3" s="134"/>
      <c r="C3" s="134"/>
      <c r="D3" s="134"/>
      <c r="E3" s="134"/>
      <c r="F3" s="134"/>
      <c r="G3" s="134"/>
      <c r="H3" s="134"/>
      <c r="I3" s="134"/>
    </row>
    <row r="4" spans="1:9" ht="9.75" customHeight="1" x14ac:dyDescent="0.3">
      <c r="A4" s="58" t="s">
        <v>1</v>
      </c>
      <c r="B4" s="63"/>
      <c r="C4" s="63"/>
      <c r="D4" s="63"/>
      <c r="E4" s="64"/>
      <c r="F4" s="64"/>
      <c r="G4" s="65"/>
      <c r="H4" s="64"/>
      <c r="I4" s="125" t="s">
        <v>249</v>
      </c>
    </row>
    <row r="5" spans="1:9" ht="108.75" customHeight="1" x14ac:dyDescent="0.3">
      <c r="A5" s="85" t="s">
        <v>230</v>
      </c>
      <c r="B5" s="85" t="s">
        <v>231</v>
      </c>
      <c r="C5" s="85" t="s">
        <v>74</v>
      </c>
      <c r="D5" s="85" t="s">
        <v>232</v>
      </c>
      <c r="E5" s="86" t="s">
        <v>233</v>
      </c>
      <c r="F5" s="86" t="s">
        <v>234</v>
      </c>
      <c r="G5" s="86" t="s">
        <v>235</v>
      </c>
      <c r="H5" s="86" t="s">
        <v>236</v>
      </c>
      <c r="I5" s="86" t="s">
        <v>237</v>
      </c>
    </row>
    <row r="6" spans="1:9" ht="53.25" customHeight="1" x14ac:dyDescent="0.3">
      <c r="A6" s="87" t="s">
        <v>238</v>
      </c>
      <c r="B6" s="85"/>
      <c r="C6" s="85"/>
      <c r="D6" s="126" t="s">
        <v>239</v>
      </c>
      <c r="E6" s="47"/>
      <c r="F6" s="86"/>
      <c r="G6" s="88">
        <v>435571</v>
      </c>
      <c r="H6" s="88">
        <v>435571</v>
      </c>
      <c r="I6" s="86"/>
    </row>
    <row r="7" spans="1:9" ht="35.25" customHeight="1" thickBot="1" x14ac:dyDescent="0.35">
      <c r="A7" s="89" t="s">
        <v>84</v>
      </c>
      <c r="B7" s="90"/>
      <c r="C7" s="91"/>
      <c r="D7" s="128" t="s">
        <v>83</v>
      </c>
      <c r="E7" s="47"/>
      <c r="F7" s="86"/>
      <c r="G7" s="88">
        <v>435571</v>
      </c>
      <c r="H7" s="88">
        <v>435571</v>
      </c>
      <c r="I7" s="92"/>
    </row>
    <row r="8" spans="1:9" ht="21" thickBot="1" x14ac:dyDescent="0.35">
      <c r="A8" s="93" t="s">
        <v>96</v>
      </c>
      <c r="B8" s="94">
        <v>1000</v>
      </c>
      <c r="C8" s="95"/>
      <c r="D8" s="130" t="s">
        <v>97</v>
      </c>
      <c r="E8" s="132"/>
      <c r="F8" s="96"/>
      <c r="G8" s="97">
        <f>G9+G10</f>
        <v>172500</v>
      </c>
      <c r="H8" s="97">
        <f>H9+H10</f>
        <v>172500</v>
      </c>
      <c r="I8" s="98"/>
    </row>
    <row r="9" spans="1:9" ht="21" thickBot="1" x14ac:dyDescent="0.35">
      <c r="A9" s="100" t="s">
        <v>98</v>
      </c>
      <c r="B9" s="101">
        <v>1010</v>
      </c>
      <c r="C9" s="100" t="s">
        <v>100</v>
      </c>
      <c r="D9" s="129" t="s">
        <v>101</v>
      </c>
      <c r="E9" s="132" t="s">
        <v>200</v>
      </c>
      <c r="F9" s="102" t="s">
        <v>394</v>
      </c>
      <c r="G9" s="371" t="s">
        <v>392</v>
      </c>
      <c r="H9" s="371" t="s">
        <v>392</v>
      </c>
      <c r="I9" s="103"/>
    </row>
    <row r="10" spans="1:9" ht="63.75" thickBot="1" x14ac:dyDescent="0.35">
      <c r="A10" s="100" t="s">
        <v>102</v>
      </c>
      <c r="B10" s="104">
        <v>1020</v>
      </c>
      <c r="C10" s="100" t="s">
        <v>104</v>
      </c>
      <c r="D10" s="129" t="s">
        <v>240</v>
      </c>
      <c r="E10" s="132" t="s">
        <v>200</v>
      </c>
      <c r="F10" s="102" t="s">
        <v>394</v>
      </c>
      <c r="G10" s="371" t="s">
        <v>393</v>
      </c>
      <c r="H10" s="370" t="s">
        <v>393</v>
      </c>
      <c r="I10" s="103">
        <v>100</v>
      </c>
    </row>
    <row r="11" spans="1:9" ht="21" thickBot="1" x14ac:dyDescent="0.35">
      <c r="A11" s="93" t="s">
        <v>123</v>
      </c>
      <c r="B11" s="105">
        <v>4000</v>
      </c>
      <c r="C11" s="106"/>
      <c r="D11" s="130" t="s">
        <v>124</v>
      </c>
      <c r="E11" s="132"/>
      <c r="F11" s="107"/>
      <c r="G11" s="97" t="str">
        <f>G12</f>
        <v>72750</v>
      </c>
      <c r="H11" s="484" t="str">
        <f>H12</f>
        <v>72750</v>
      </c>
      <c r="I11" s="98"/>
    </row>
    <row r="12" spans="1:9" ht="48" thickBot="1" x14ac:dyDescent="0.35">
      <c r="A12" s="100" t="s">
        <v>125</v>
      </c>
      <c r="B12" s="104">
        <v>4060</v>
      </c>
      <c r="C12" s="100" t="s">
        <v>127</v>
      </c>
      <c r="D12" s="129" t="s">
        <v>241</v>
      </c>
      <c r="E12" s="132" t="s">
        <v>200</v>
      </c>
      <c r="F12" s="102" t="s">
        <v>394</v>
      </c>
      <c r="G12" s="371" t="s">
        <v>395</v>
      </c>
      <c r="H12" s="370" t="s">
        <v>395</v>
      </c>
      <c r="I12" s="103">
        <v>100</v>
      </c>
    </row>
    <row r="13" spans="1:9" ht="21" thickBot="1" x14ac:dyDescent="0.35">
      <c r="A13" s="93" t="s">
        <v>139</v>
      </c>
      <c r="B13" s="105">
        <v>7000</v>
      </c>
      <c r="C13" s="106"/>
      <c r="D13" s="130" t="s">
        <v>140</v>
      </c>
      <c r="E13" s="132"/>
      <c r="F13" s="102"/>
      <c r="G13" s="97">
        <f>G14+G16</f>
        <v>164301</v>
      </c>
      <c r="H13" s="484">
        <f>H14+H16</f>
        <v>164301</v>
      </c>
      <c r="I13" s="103"/>
    </row>
    <row r="14" spans="1:9" ht="21" thickBot="1" x14ac:dyDescent="0.35">
      <c r="A14" s="100" t="s">
        <v>141</v>
      </c>
      <c r="B14" s="104">
        <v>7300</v>
      </c>
      <c r="C14" s="108"/>
      <c r="D14" s="129" t="s">
        <v>142</v>
      </c>
      <c r="E14" s="132"/>
      <c r="F14" s="102"/>
      <c r="G14" s="369">
        <f>G15</f>
        <v>65301</v>
      </c>
      <c r="H14" s="370">
        <f>H15</f>
        <v>65301</v>
      </c>
      <c r="I14" s="103"/>
    </row>
    <row r="15" spans="1:9" ht="36.75" customHeight="1" thickBot="1" x14ac:dyDescent="0.35">
      <c r="A15" s="100" t="s">
        <v>144</v>
      </c>
      <c r="B15" s="104">
        <v>7350</v>
      </c>
      <c r="C15" s="100" t="s">
        <v>143</v>
      </c>
      <c r="D15" s="129" t="s">
        <v>242</v>
      </c>
      <c r="E15" s="132" t="s">
        <v>200</v>
      </c>
      <c r="F15" s="102" t="s">
        <v>394</v>
      </c>
      <c r="G15" s="371">
        <f>H15</f>
        <v>65301</v>
      </c>
      <c r="H15" s="370">
        <v>65301</v>
      </c>
      <c r="I15" s="103">
        <v>100</v>
      </c>
    </row>
    <row r="16" spans="1:9" ht="36.75" customHeight="1" thickBot="1" x14ac:dyDescent="0.35">
      <c r="A16" s="100" t="s">
        <v>153</v>
      </c>
      <c r="B16" s="104">
        <v>7600</v>
      </c>
      <c r="C16" s="108"/>
      <c r="D16" s="131" t="s">
        <v>243</v>
      </c>
      <c r="E16" s="132"/>
      <c r="F16" s="102"/>
      <c r="G16" s="371">
        <f>G17</f>
        <v>99000</v>
      </c>
      <c r="H16" s="370">
        <f>H17</f>
        <v>99000</v>
      </c>
      <c r="I16" s="103"/>
    </row>
    <row r="17" spans="1:9" ht="33.75" customHeight="1" thickBot="1" x14ac:dyDescent="0.35">
      <c r="A17" s="100" t="s">
        <v>155</v>
      </c>
      <c r="B17" s="104">
        <v>7670</v>
      </c>
      <c r="C17" s="108" t="s">
        <v>157</v>
      </c>
      <c r="D17" s="131" t="s">
        <v>244</v>
      </c>
      <c r="E17" s="133" t="s">
        <v>200</v>
      </c>
      <c r="F17" s="102" t="s">
        <v>394</v>
      </c>
      <c r="G17" s="371">
        <f>H17</f>
        <v>99000</v>
      </c>
      <c r="H17" s="370">
        <v>99000</v>
      </c>
      <c r="I17" s="103">
        <v>100</v>
      </c>
    </row>
    <row r="18" spans="1:9" x14ac:dyDescent="0.3">
      <c r="A18" s="110"/>
      <c r="B18" s="110"/>
      <c r="C18" s="111"/>
      <c r="D18" s="47" t="s">
        <v>213</v>
      </c>
      <c r="E18" s="112"/>
      <c r="F18" s="113"/>
      <c r="G18" s="114">
        <f>G6</f>
        <v>435571</v>
      </c>
      <c r="H18" s="114">
        <f>H6</f>
        <v>435571</v>
      </c>
      <c r="I18" s="115"/>
    </row>
    <row r="19" spans="1:9" x14ac:dyDescent="0.3">
      <c r="A19" s="116"/>
      <c r="B19" s="116"/>
      <c r="C19" s="117"/>
      <c r="D19" s="118"/>
      <c r="E19" s="119"/>
      <c r="F19" s="119"/>
      <c r="G19" s="119"/>
      <c r="H19" s="119"/>
      <c r="I19" s="120"/>
    </row>
    <row r="20" spans="1:9" ht="42" customHeight="1" x14ac:dyDescent="0.3">
      <c r="A20" s="121"/>
      <c r="B20" s="590" t="s">
        <v>54</v>
      </c>
      <c r="C20" s="590"/>
      <c r="D20" s="109"/>
      <c r="E20" s="122" t="s">
        <v>245</v>
      </c>
      <c r="F20" s="123"/>
      <c r="G20" s="123"/>
      <c r="H20" s="123"/>
      <c r="I20" s="124"/>
    </row>
    <row r="21" spans="1:9" x14ac:dyDescent="0.3">
      <c r="A21" s="67"/>
      <c r="B21" s="67"/>
      <c r="C21" s="68"/>
      <c r="D21" s="69"/>
      <c r="E21" s="70"/>
      <c r="F21" s="70"/>
      <c r="G21" s="70"/>
      <c r="H21" s="70"/>
      <c r="I21" s="71"/>
    </row>
  </sheetData>
  <mergeCells count="3">
    <mergeCell ref="F1:I1"/>
    <mergeCell ref="B20:C20"/>
    <mergeCell ref="A2:I2"/>
  </mergeCells>
  <pageMargins left="0" right="0" top="0" bottom="0" header="0" footer="0"/>
  <pageSetup paperSize="9" scale="7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349"/>
  <sheetViews>
    <sheetView topLeftCell="B262" zoomScale="70" zoomScaleNormal="70" workbookViewId="0">
      <selection activeCell="N285" sqref="N285"/>
    </sheetView>
  </sheetViews>
  <sheetFormatPr defaultColWidth="7.85546875" defaultRowHeight="12.75" x14ac:dyDescent="0.2"/>
  <cols>
    <col min="1" max="1" width="3.28515625" style="138" hidden="1" customWidth="1"/>
    <col min="2" max="2" width="14.5703125" style="138" customWidth="1"/>
    <col min="3" max="3" width="15.28515625" style="138" customWidth="1"/>
    <col min="4" max="4" width="14.140625" style="138" customWidth="1"/>
    <col min="5" max="5" width="48.140625" style="138" customWidth="1"/>
    <col min="6" max="6" width="58.5703125" style="138" customWidth="1"/>
    <col min="7" max="7" width="21.42578125" style="138" customWidth="1"/>
    <col min="8" max="8" width="16.140625" style="138" customWidth="1"/>
    <col min="9" max="9" width="16.85546875" style="138" customWidth="1"/>
    <col min="10" max="10" width="15.85546875" style="139" customWidth="1"/>
    <col min="11" max="11" width="16.42578125" style="139" customWidth="1"/>
    <col min="12" max="14" width="7.85546875" style="139"/>
    <col min="15" max="15" width="7.85546875" style="139" customWidth="1"/>
    <col min="16" max="150" width="7.85546875" style="139"/>
    <col min="151" max="256" width="7.85546875" style="77"/>
    <col min="257" max="257" width="0" style="77" hidden="1" customWidth="1"/>
    <col min="258" max="258" width="16.7109375" style="77" customWidth="1"/>
    <col min="259" max="259" width="16.140625" style="77" customWidth="1"/>
    <col min="260" max="260" width="14.85546875" style="77" customWidth="1"/>
    <col min="261" max="261" width="53.42578125" style="77" customWidth="1"/>
    <col min="262" max="262" width="58.5703125" style="77" customWidth="1"/>
    <col min="263" max="263" width="21.42578125" style="77" customWidth="1"/>
    <col min="264" max="264" width="16.140625" style="77" customWidth="1"/>
    <col min="265" max="265" width="16.85546875" style="77" customWidth="1"/>
    <col min="266" max="266" width="14" style="77" customWidth="1"/>
    <col min="267" max="267" width="16.42578125" style="77" customWidth="1"/>
    <col min="268" max="512" width="7.85546875" style="77"/>
    <col min="513" max="513" width="0" style="77" hidden="1" customWidth="1"/>
    <col min="514" max="514" width="16.7109375" style="77" customWidth="1"/>
    <col min="515" max="515" width="16.140625" style="77" customWidth="1"/>
    <col min="516" max="516" width="14.85546875" style="77" customWidth="1"/>
    <col min="517" max="517" width="53.42578125" style="77" customWidth="1"/>
    <col min="518" max="518" width="58.5703125" style="77" customWidth="1"/>
    <col min="519" max="519" width="21.42578125" style="77" customWidth="1"/>
    <col min="520" max="520" width="16.140625" style="77" customWidth="1"/>
    <col min="521" max="521" width="16.85546875" style="77" customWidth="1"/>
    <col min="522" max="522" width="14" style="77" customWidth="1"/>
    <col min="523" max="523" width="16.42578125" style="77" customWidth="1"/>
    <col min="524" max="768" width="7.85546875" style="77"/>
    <col min="769" max="769" width="0" style="77" hidden="1" customWidth="1"/>
    <col min="770" max="770" width="16.7109375" style="77" customWidth="1"/>
    <col min="771" max="771" width="16.140625" style="77" customWidth="1"/>
    <col min="772" max="772" width="14.85546875" style="77" customWidth="1"/>
    <col min="773" max="773" width="53.42578125" style="77" customWidth="1"/>
    <col min="774" max="774" width="58.5703125" style="77" customWidth="1"/>
    <col min="775" max="775" width="21.42578125" style="77" customWidth="1"/>
    <col min="776" max="776" width="16.140625" style="77" customWidth="1"/>
    <col min="777" max="777" width="16.85546875" style="77" customWidth="1"/>
    <col min="778" max="778" width="14" style="77" customWidth="1"/>
    <col min="779" max="779" width="16.42578125" style="77" customWidth="1"/>
    <col min="780" max="1024" width="7.85546875" style="77"/>
    <col min="1025" max="1025" width="0" style="77" hidden="1" customWidth="1"/>
    <col min="1026" max="1026" width="16.7109375" style="77" customWidth="1"/>
    <col min="1027" max="1027" width="16.140625" style="77" customWidth="1"/>
    <col min="1028" max="1028" width="14.85546875" style="77" customWidth="1"/>
    <col min="1029" max="1029" width="53.42578125" style="77" customWidth="1"/>
    <col min="1030" max="1030" width="58.5703125" style="77" customWidth="1"/>
    <col min="1031" max="1031" width="21.42578125" style="77" customWidth="1"/>
    <col min="1032" max="1032" width="16.140625" style="77" customWidth="1"/>
    <col min="1033" max="1033" width="16.85546875" style="77" customWidth="1"/>
    <col min="1034" max="1034" width="14" style="77" customWidth="1"/>
    <col min="1035" max="1035" width="16.42578125" style="77" customWidth="1"/>
    <col min="1036" max="1280" width="7.85546875" style="77"/>
    <col min="1281" max="1281" width="0" style="77" hidden="1" customWidth="1"/>
    <col min="1282" max="1282" width="16.7109375" style="77" customWidth="1"/>
    <col min="1283" max="1283" width="16.140625" style="77" customWidth="1"/>
    <col min="1284" max="1284" width="14.85546875" style="77" customWidth="1"/>
    <col min="1285" max="1285" width="53.42578125" style="77" customWidth="1"/>
    <col min="1286" max="1286" width="58.5703125" style="77" customWidth="1"/>
    <col min="1287" max="1287" width="21.42578125" style="77" customWidth="1"/>
    <col min="1288" max="1288" width="16.140625" style="77" customWidth="1"/>
    <col min="1289" max="1289" width="16.85546875" style="77" customWidth="1"/>
    <col min="1290" max="1290" width="14" style="77" customWidth="1"/>
    <col min="1291" max="1291" width="16.42578125" style="77" customWidth="1"/>
    <col min="1292" max="1536" width="7.85546875" style="77"/>
    <col min="1537" max="1537" width="0" style="77" hidden="1" customWidth="1"/>
    <col min="1538" max="1538" width="16.7109375" style="77" customWidth="1"/>
    <col min="1539" max="1539" width="16.140625" style="77" customWidth="1"/>
    <col min="1540" max="1540" width="14.85546875" style="77" customWidth="1"/>
    <col min="1541" max="1541" width="53.42578125" style="77" customWidth="1"/>
    <col min="1542" max="1542" width="58.5703125" style="77" customWidth="1"/>
    <col min="1543" max="1543" width="21.42578125" style="77" customWidth="1"/>
    <col min="1544" max="1544" width="16.140625" style="77" customWidth="1"/>
    <col min="1545" max="1545" width="16.85546875" style="77" customWidth="1"/>
    <col min="1546" max="1546" width="14" style="77" customWidth="1"/>
    <col min="1547" max="1547" width="16.42578125" style="77" customWidth="1"/>
    <col min="1548" max="1792" width="7.85546875" style="77"/>
    <col min="1793" max="1793" width="0" style="77" hidden="1" customWidth="1"/>
    <col min="1794" max="1794" width="16.7109375" style="77" customWidth="1"/>
    <col min="1795" max="1795" width="16.140625" style="77" customWidth="1"/>
    <col min="1796" max="1796" width="14.85546875" style="77" customWidth="1"/>
    <col min="1797" max="1797" width="53.42578125" style="77" customWidth="1"/>
    <col min="1798" max="1798" width="58.5703125" style="77" customWidth="1"/>
    <col min="1799" max="1799" width="21.42578125" style="77" customWidth="1"/>
    <col min="1800" max="1800" width="16.140625" style="77" customWidth="1"/>
    <col min="1801" max="1801" width="16.85546875" style="77" customWidth="1"/>
    <col min="1802" max="1802" width="14" style="77" customWidth="1"/>
    <col min="1803" max="1803" width="16.42578125" style="77" customWidth="1"/>
    <col min="1804" max="2048" width="7.85546875" style="77"/>
    <col min="2049" max="2049" width="0" style="77" hidden="1" customWidth="1"/>
    <col min="2050" max="2050" width="16.7109375" style="77" customWidth="1"/>
    <col min="2051" max="2051" width="16.140625" style="77" customWidth="1"/>
    <col min="2052" max="2052" width="14.85546875" style="77" customWidth="1"/>
    <col min="2053" max="2053" width="53.42578125" style="77" customWidth="1"/>
    <col min="2054" max="2054" width="58.5703125" style="77" customWidth="1"/>
    <col min="2055" max="2055" width="21.42578125" style="77" customWidth="1"/>
    <col min="2056" max="2056" width="16.140625" style="77" customWidth="1"/>
    <col min="2057" max="2057" width="16.85546875" style="77" customWidth="1"/>
    <col min="2058" max="2058" width="14" style="77" customWidth="1"/>
    <col min="2059" max="2059" width="16.42578125" style="77" customWidth="1"/>
    <col min="2060" max="2304" width="7.85546875" style="77"/>
    <col min="2305" max="2305" width="0" style="77" hidden="1" customWidth="1"/>
    <col min="2306" max="2306" width="16.7109375" style="77" customWidth="1"/>
    <col min="2307" max="2307" width="16.140625" style="77" customWidth="1"/>
    <col min="2308" max="2308" width="14.85546875" style="77" customWidth="1"/>
    <col min="2309" max="2309" width="53.42578125" style="77" customWidth="1"/>
    <col min="2310" max="2310" width="58.5703125" style="77" customWidth="1"/>
    <col min="2311" max="2311" width="21.42578125" style="77" customWidth="1"/>
    <col min="2312" max="2312" width="16.140625" style="77" customWidth="1"/>
    <col min="2313" max="2313" width="16.85546875" style="77" customWidth="1"/>
    <col min="2314" max="2314" width="14" style="77" customWidth="1"/>
    <col min="2315" max="2315" width="16.42578125" style="77" customWidth="1"/>
    <col min="2316" max="2560" width="7.85546875" style="77"/>
    <col min="2561" max="2561" width="0" style="77" hidden="1" customWidth="1"/>
    <col min="2562" max="2562" width="16.7109375" style="77" customWidth="1"/>
    <col min="2563" max="2563" width="16.140625" style="77" customWidth="1"/>
    <col min="2564" max="2564" width="14.85546875" style="77" customWidth="1"/>
    <col min="2565" max="2565" width="53.42578125" style="77" customWidth="1"/>
    <col min="2566" max="2566" width="58.5703125" style="77" customWidth="1"/>
    <col min="2567" max="2567" width="21.42578125" style="77" customWidth="1"/>
    <col min="2568" max="2568" width="16.140625" style="77" customWidth="1"/>
    <col min="2569" max="2569" width="16.85546875" style="77" customWidth="1"/>
    <col min="2570" max="2570" width="14" style="77" customWidth="1"/>
    <col min="2571" max="2571" width="16.42578125" style="77" customWidth="1"/>
    <col min="2572" max="2816" width="7.85546875" style="77"/>
    <col min="2817" max="2817" width="0" style="77" hidden="1" customWidth="1"/>
    <col min="2818" max="2818" width="16.7109375" style="77" customWidth="1"/>
    <col min="2819" max="2819" width="16.140625" style="77" customWidth="1"/>
    <col min="2820" max="2820" width="14.85546875" style="77" customWidth="1"/>
    <col min="2821" max="2821" width="53.42578125" style="77" customWidth="1"/>
    <col min="2822" max="2822" width="58.5703125" style="77" customWidth="1"/>
    <col min="2823" max="2823" width="21.42578125" style="77" customWidth="1"/>
    <col min="2824" max="2824" width="16.140625" style="77" customWidth="1"/>
    <col min="2825" max="2825" width="16.85546875" style="77" customWidth="1"/>
    <col min="2826" max="2826" width="14" style="77" customWidth="1"/>
    <col min="2827" max="2827" width="16.42578125" style="77" customWidth="1"/>
    <col min="2828" max="3072" width="7.85546875" style="77"/>
    <col min="3073" max="3073" width="0" style="77" hidden="1" customWidth="1"/>
    <col min="3074" max="3074" width="16.7109375" style="77" customWidth="1"/>
    <col min="3075" max="3075" width="16.140625" style="77" customWidth="1"/>
    <col min="3076" max="3076" width="14.85546875" style="77" customWidth="1"/>
    <col min="3077" max="3077" width="53.42578125" style="77" customWidth="1"/>
    <col min="3078" max="3078" width="58.5703125" style="77" customWidth="1"/>
    <col min="3079" max="3079" width="21.42578125" style="77" customWidth="1"/>
    <col min="3080" max="3080" width="16.140625" style="77" customWidth="1"/>
    <col min="3081" max="3081" width="16.85546875" style="77" customWidth="1"/>
    <col min="3082" max="3082" width="14" style="77" customWidth="1"/>
    <col min="3083" max="3083" width="16.42578125" style="77" customWidth="1"/>
    <col min="3084" max="3328" width="7.85546875" style="77"/>
    <col min="3329" max="3329" width="0" style="77" hidden="1" customWidth="1"/>
    <col min="3330" max="3330" width="16.7109375" style="77" customWidth="1"/>
    <col min="3331" max="3331" width="16.140625" style="77" customWidth="1"/>
    <col min="3332" max="3332" width="14.85546875" style="77" customWidth="1"/>
    <col min="3333" max="3333" width="53.42578125" style="77" customWidth="1"/>
    <col min="3334" max="3334" width="58.5703125" style="77" customWidth="1"/>
    <col min="3335" max="3335" width="21.42578125" style="77" customWidth="1"/>
    <col min="3336" max="3336" width="16.140625" style="77" customWidth="1"/>
    <col min="3337" max="3337" width="16.85546875" style="77" customWidth="1"/>
    <col min="3338" max="3338" width="14" style="77" customWidth="1"/>
    <col min="3339" max="3339" width="16.42578125" style="77" customWidth="1"/>
    <col min="3340" max="3584" width="7.85546875" style="77"/>
    <col min="3585" max="3585" width="0" style="77" hidden="1" customWidth="1"/>
    <col min="3586" max="3586" width="16.7109375" style="77" customWidth="1"/>
    <col min="3587" max="3587" width="16.140625" style="77" customWidth="1"/>
    <col min="3588" max="3588" width="14.85546875" style="77" customWidth="1"/>
    <col min="3589" max="3589" width="53.42578125" style="77" customWidth="1"/>
    <col min="3590" max="3590" width="58.5703125" style="77" customWidth="1"/>
    <col min="3591" max="3591" width="21.42578125" style="77" customWidth="1"/>
    <col min="3592" max="3592" width="16.140625" style="77" customWidth="1"/>
    <col min="3593" max="3593" width="16.85546875" style="77" customWidth="1"/>
    <col min="3594" max="3594" width="14" style="77" customWidth="1"/>
    <col min="3595" max="3595" width="16.42578125" style="77" customWidth="1"/>
    <col min="3596" max="3840" width="7.85546875" style="77"/>
    <col min="3841" max="3841" width="0" style="77" hidden="1" customWidth="1"/>
    <col min="3842" max="3842" width="16.7109375" style="77" customWidth="1"/>
    <col min="3843" max="3843" width="16.140625" style="77" customWidth="1"/>
    <col min="3844" max="3844" width="14.85546875" style="77" customWidth="1"/>
    <col min="3845" max="3845" width="53.42578125" style="77" customWidth="1"/>
    <col min="3846" max="3846" width="58.5703125" style="77" customWidth="1"/>
    <col min="3847" max="3847" width="21.42578125" style="77" customWidth="1"/>
    <col min="3848" max="3848" width="16.140625" style="77" customWidth="1"/>
    <col min="3849" max="3849" width="16.85546875" style="77" customWidth="1"/>
    <col min="3850" max="3850" width="14" style="77" customWidth="1"/>
    <col min="3851" max="3851" width="16.42578125" style="77" customWidth="1"/>
    <col min="3852" max="4096" width="7.85546875" style="77"/>
    <col min="4097" max="4097" width="0" style="77" hidden="1" customWidth="1"/>
    <col min="4098" max="4098" width="16.7109375" style="77" customWidth="1"/>
    <col min="4099" max="4099" width="16.140625" style="77" customWidth="1"/>
    <col min="4100" max="4100" width="14.85546875" style="77" customWidth="1"/>
    <col min="4101" max="4101" width="53.42578125" style="77" customWidth="1"/>
    <col min="4102" max="4102" width="58.5703125" style="77" customWidth="1"/>
    <col min="4103" max="4103" width="21.42578125" style="77" customWidth="1"/>
    <col min="4104" max="4104" width="16.140625" style="77" customWidth="1"/>
    <col min="4105" max="4105" width="16.85546875" style="77" customWidth="1"/>
    <col min="4106" max="4106" width="14" style="77" customWidth="1"/>
    <col min="4107" max="4107" width="16.42578125" style="77" customWidth="1"/>
    <col min="4108" max="4352" width="7.85546875" style="77"/>
    <col min="4353" max="4353" width="0" style="77" hidden="1" customWidth="1"/>
    <col min="4354" max="4354" width="16.7109375" style="77" customWidth="1"/>
    <col min="4355" max="4355" width="16.140625" style="77" customWidth="1"/>
    <col min="4356" max="4356" width="14.85546875" style="77" customWidth="1"/>
    <col min="4357" max="4357" width="53.42578125" style="77" customWidth="1"/>
    <col min="4358" max="4358" width="58.5703125" style="77" customWidth="1"/>
    <col min="4359" max="4359" width="21.42578125" style="77" customWidth="1"/>
    <col min="4360" max="4360" width="16.140625" style="77" customWidth="1"/>
    <col min="4361" max="4361" width="16.85546875" style="77" customWidth="1"/>
    <col min="4362" max="4362" width="14" style="77" customWidth="1"/>
    <col min="4363" max="4363" width="16.42578125" style="77" customWidth="1"/>
    <col min="4364" max="4608" width="7.85546875" style="77"/>
    <col min="4609" max="4609" width="0" style="77" hidden="1" customWidth="1"/>
    <col min="4610" max="4610" width="16.7109375" style="77" customWidth="1"/>
    <col min="4611" max="4611" width="16.140625" style="77" customWidth="1"/>
    <col min="4612" max="4612" width="14.85546875" style="77" customWidth="1"/>
    <col min="4613" max="4613" width="53.42578125" style="77" customWidth="1"/>
    <col min="4614" max="4614" width="58.5703125" style="77" customWidth="1"/>
    <col min="4615" max="4615" width="21.42578125" style="77" customWidth="1"/>
    <col min="4616" max="4616" width="16.140625" style="77" customWidth="1"/>
    <col min="4617" max="4617" width="16.85546875" style="77" customWidth="1"/>
    <col min="4618" max="4618" width="14" style="77" customWidth="1"/>
    <col min="4619" max="4619" width="16.42578125" style="77" customWidth="1"/>
    <col min="4620" max="4864" width="7.85546875" style="77"/>
    <col min="4865" max="4865" width="0" style="77" hidden="1" customWidth="1"/>
    <col min="4866" max="4866" width="16.7109375" style="77" customWidth="1"/>
    <col min="4867" max="4867" width="16.140625" style="77" customWidth="1"/>
    <col min="4868" max="4868" width="14.85546875" style="77" customWidth="1"/>
    <col min="4869" max="4869" width="53.42578125" style="77" customWidth="1"/>
    <col min="4870" max="4870" width="58.5703125" style="77" customWidth="1"/>
    <col min="4871" max="4871" width="21.42578125" style="77" customWidth="1"/>
    <col min="4872" max="4872" width="16.140625" style="77" customWidth="1"/>
    <col min="4873" max="4873" width="16.85546875" style="77" customWidth="1"/>
    <col min="4874" max="4874" width="14" style="77" customWidth="1"/>
    <col min="4875" max="4875" width="16.42578125" style="77" customWidth="1"/>
    <col min="4876" max="5120" width="7.85546875" style="77"/>
    <col min="5121" max="5121" width="0" style="77" hidden="1" customWidth="1"/>
    <col min="5122" max="5122" width="16.7109375" style="77" customWidth="1"/>
    <col min="5123" max="5123" width="16.140625" style="77" customWidth="1"/>
    <col min="5124" max="5124" width="14.85546875" style="77" customWidth="1"/>
    <col min="5125" max="5125" width="53.42578125" style="77" customWidth="1"/>
    <col min="5126" max="5126" width="58.5703125" style="77" customWidth="1"/>
    <col min="5127" max="5127" width="21.42578125" style="77" customWidth="1"/>
    <col min="5128" max="5128" width="16.140625" style="77" customWidth="1"/>
    <col min="5129" max="5129" width="16.85546875" style="77" customWidth="1"/>
    <col min="5130" max="5130" width="14" style="77" customWidth="1"/>
    <col min="5131" max="5131" width="16.42578125" style="77" customWidth="1"/>
    <col min="5132" max="5376" width="7.85546875" style="77"/>
    <col min="5377" max="5377" width="0" style="77" hidden="1" customWidth="1"/>
    <col min="5378" max="5378" width="16.7109375" style="77" customWidth="1"/>
    <col min="5379" max="5379" width="16.140625" style="77" customWidth="1"/>
    <col min="5380" max="5380" width="14.85546875" style="77" customWidth="1"/>
    <col min="5381" max="5381" width="53.42578125" style="77" customWidth="1"/>
    <col min="5382" max="5382" width="58.5703125" style="77" customWidth="1"/>
    <col min="5383" max="5383" width="21.42578125" style="77" customWidth="1"/>
    <col min="5384" max="5384" width="16.140625" style="77" customWidth="1"/>
    <col min="5385" max="5385" width="16.85546875" style="77" customWidth="1"/>
    <col min="5386" max="5386" width="14" style="77" customWidth="1"/>
    <col min="5387" max="5387" width="16.42578125" style="77" customWidth="1"/>
    <col min="5388" max="5632" width="7.85546875" style="77"/>
    <col min="5633" max="5633" width="0" style="77" hidden="1" customWidth="1"/>
    <col min="5634" max="5634" width="16.7109375" style="77" customWidth="1"/>
    <col min="5635" max="5635" width="16.140625" style="77" customWidth="1"/>
    <col min="5636" max="5636" width="14.85546875" style="77" customWidth="1"/>
    <col min="5637" max="5637" width="53.42578125" style="77" customWidth="1"/>
    <col min="5638" max="5638" width="58.5703125" style="77" customWidth="1"/>
    <col min="5639" max="5639" width="21.42578125" style="77" customWidth="1"/>
    <col min="5640" max="5640" width="16.140625" style="77" customWidth="1"/>
    <col min="5641" max="5641" width="16.85546875" style="77" customWidth="1"/>
    <col min="5642" max="5642" width="14" style="77" customWidth="1"/>
    <col min="5643" max="5643" width="16.42578125" style="77" customWidth="1"/>
    <col min="5644" max="5888" width="7.85546875" style="77"/>
    <col min="5889" max="5889" width="0" style="77" hidden="1" customWidth="1"/>
    <col min="5890" max="5890" width="16.7109375" style="77" customWidth="1"/>
    <col min="5891" max="5891" width="16.140625" style="77" customWidth="1"/>
    <col min="5892" max="5892" width="14.85546875" style="77" customWidth="1"/>
    <col min="5893" max="5893" width="53.42578125" style="77" customWidth="1"/>
    <col min="5894" max="5894" width="58.5703125" style="77" customWidth="1"/>
    <col min="5895" max="5895" width="21.42578125" style="77" customWidth="1"/>
    <col min="5896" max="5896" width="16.140625" style="77" customWidth="1"/>
    <col min="5897" max="5897" width="16.85546875" style="77" customWidth="1"/>
    <col min="5898" max="5898" width="14" style="77" customWidth="1"/>
    <col min="5899" max="5899" width="16.42578125" style="77" customWidth="1"/>
    <col min="5900" max="6144" width="7.85546875" style="77"/>
    <col min="6145" max="6145" width="0" style="77" hidden="1" customWidth="1"/>
    <col min="6146" max="6146" width="16.7109375" style="77" customWidth="1"/>
    <col min="6147" max="6147" width="16.140625" style="77" customWidth="1"/>
    <col min="6148" max="6148" width="14.85546875" style="77" customWidth="1"/>
    <col min="6149" max="6149" width="53.42578125" style="77" customWidth="1"/>
    <col min="6150" max="6150" width="58.5703125" style="77" customWidth="1"/>
    <col min="6151" max="6151" width="21.42578125" style="77" customWidth="1"/>
    <col min="6152" max="6152" width="16.140625" style="77" customWidth="1"/>
    <col min="6153" max="6153" width="16.85546875" style="77" customWidth="1"/>
    <col min="6154" max="6154" width="14" style="77" customWidth="1"/>
    <col min="6155" max="6155" width="16.42578125" style="77" customWidth="1"/>
    <col min="6156" max="6400" width="7.85546875" style="77"/>
    <col min="6401" max="6401" width="0" style="77" hidden="1" customWidth="1"/>
    <col min="6402" max="6402" width="16.7109375" style="77" customWidth="1"/>
    <col min="6403" max="6403" width="16.140625" style="77" customWidth="1"/>
    <col min="6404" max="6404" width="14.85546875" style="77" customWidth="1"/>
    <col min="6405" max="6405" width="53.42578125" style="77" customWidth="1"/>
    <col min="6406" max="6406" width="58.5703125" style="77" customWidth="1"/>
    <col min="6407" max="6407" width="21.42578125" style="77" customWidth="1"/>
    <col min="6408" max="6408" width="16.140625" style="77" customWidth="1"/>
    <col min="6409" max="6409" width="16.85546875" style="77" customWidth="1"/>
    <col min="6410" max="6410" width="14" style="77" customWidth="1"/>
    <col min="6411" max="6411" width="16.42578125" style="77" customWidth="1"/>
    <col min="6412" max="6656" width="7.85546875" style="77"/>
    <col min="6657" max="6657" width="0" style="77" hidden="1" customWidth="1"/>
    <col min="6658" max="6658" width="16.7109375" style="77" customWidth="1"/>
    <col min="6659" max="6659" width="16.140625" style="77" customWidth="1"/>
    <col min="6660" max="6660" width="14.85546875" style="77" customWidth="1"/>
    <col min="6661" max="6661" width="53.42578125" style="77" customWidth="1"/>
    <col min="6662" max="6662" width="58.5703125" style="77" customWidth="1"/>
    <col min="6663" max="6663" width="21.42578125" style="77" customWidth="1"/>
    <col min="6664" max="6664" width="16.140625" style="77" customWidth="1"/>
    <col min="6665" max="6665" width="16.85546875" style="77" customWidth="1"/>
    <col min="6666" max="6666" width="14" style="77" customWidth="1"/>
    <col min="6667" max="6667" width="16.42578125" style="77" customWidth="1"/>
    <col min="6668" max="6912" width="7.85546875" style="77"/>
    <col min="6913" max="6913" width="0" style="77" hidden="1" customWidth="1"/>
    <col min="6914" max="6914" width="16.7109375" style="77" customWidth="1"/>
    <col min="6915" max="6915" width="16.140625" style="77" customWidth="1"/>
    <col min="6916" max="6916" width="14.85546875" style="77" customWidth="1"/>
    <col min="6917" max="6917" width="53.42578125" style="77" customWidth="1"/>
    <col min="6918" max="6918" width="58.5703125" style="77" customWidth="1"/>
    <col min="6919" max="6919" width="21.42578125" style="77" customWidth="1"/>
    <col min="6920" max="6920" width="16.140625" style="77" customWidth="1"/>
    <col min="6921" max="6921" width="16.85546875" style="77" customWidth="1"/>
    <col min="6922" max="6922" width="14" style="77" customWidth="1"/>
    <col min="6923" max="6923" width="16.42578125" style="77" customWidth="1"/>
    <col min="6924" max="7168" width="7.85546875" style="77"/>
    <col min="7169" max="7169" width="0" style="77" hidden="1" customWidth="1"/>
    <col min="7170" max="7170" width="16.7109375" style="77" customWidth="1"/>
    <col min="7171" max="7171" width="16.140625" style="77" customWidth="1"/>
    <col min="7172" max="7172" width="14.85546875" style="77" customWidth="1"/>
    <col min="7173" max="7173" width="53.42578125" style="77" customWidth="1"/>
    <col min="7174" max="7174" width="58.5703125" style="77" customWidth="1"/>
    <col min="7175" max="7175" width="21.42578125" style="77" customWidth="1"/>
    <col min="7176" max="7176" width="16.140625" style="77" customWidth="1"/>
    <col min="7177" max="7177" width="16.85546875" style="77" customWidth="1"/>
    <col min="7178" max="7178" width="14" style="77" customWidth="1"/>
    <col min="7179" max="7179" width="16.42578125" style="77" customWidth="1"/>
    <col min="7180" max="7424" width="7.85546875" style="77"/>
    <col min="7425" max="7425" width="0" style="77" hidden="1" customWidth="1"/>
    <col min="7426" max="7426" width="16.7109375" style="77" customWidth="1"/>
    <col min="7427" max="7427" width="16.140625" style="77" customWidth="1"/>
    <col min="7428" max="7428" width="14.85546875" style="77" customWidth="1"/>
    <col min="7429" max="7429" width="53.42578125" style="77" customWidth="1"/>
    <col min="7430" max="7430" width="58.5703125" style="77" customWidth="1"/>
    <col min="7431" max="7431" width="21.42578125" style="77" customWidth="1"/>
    <col min="7432" max="7432" width="16.140625" style="77" customWidth="1"/>
    <col min="7433" max="7433" width="16.85546875" style="77" customWidth="1"/>
    <col min="7434" max="7434" width="14" style="77" customWidth="1"/>
    <col min="7435" max="7435" width="16.42578125" style="77" customWidth="1"/>
    <col min="7436" max="7680" width="7.85546875" style="77"/>
    <col min="7681" max="7681" width="0" style="77" hidden="1" customWidth="1"/>
    <col min="7682" max="7682" width="16.7109375" style="77" customWidth="1"/>
    <col min="7683" max="7683" width="16.140625" style="77" customWidth="1"/>
    <col min="7684" max="7684" width="14.85546875" style="77" customWidth="1"/>
    <col min="7685" max="7685" width="53.42578125" style="77" customWidth="1"/>
    <col min="7686" max="7686" width="58.5703125" style="77" customWidth="1"/>
    <col min="7687" max="7687" width="21.42578125" style="77" customWidth="1"/>
    <col min="7688" max="7688" width="16.140625" style="77" customWidth="1"/>
    <col min="7689" max="7689" width="16.85546875" style="77" customWidth="1"/>
    <col min="7690" max="7690" width="14" style="77" customWidth="1"/>
    <col min="7691" max="7691" width="16.42578125" style="77" customWidth="1"/>
    <col min="7692" max="7936" width="7.85546875" style="77"/>
    <col min="7937" max="7937" width="0" style="77" hidden="1" customWidth="1"/>
    <col min="7938" max="7938" width="16.7109375" style="77" customWidth="1"/>
    <col min="7939" max="7939" width="16.140625" style="77" customWidth="1"/>
    <col min="7940" max="7940" width="14.85546875" style="77" customWidth="1"/>
    <col min="7941" max="7941" width="53.42578125" style="77" customWidth="1"/>
    <col min="7942" max="7942" width="58.5703125" style="77" customWidth="1"/>
    <col min="7943" max="7943" width="21.42578125" style="77" customWidth="1"/>
    <col min="7944" max="7944" width="16.140625" style="77" customWidth="1"/>
    <col min="7945" max="7945" width="16.85546875" style="77" customWidth="1"/>
    <col min="7946" max="7946" width="14" style="77" customWidth="1"/>
    <col min="7947" max="7947" width="16.42578125" style="77" customWidth="1"/>
    <col min="7948" max="8192" width="7.85546875" style="77"/>
    <col min="8193" max="8193" width="0" style="77" hidden="1" customWidth="1"/>
    <col min="8194" max="8194" width="16.7109375" style="77" customWidth="1"/>
    <col min="8195" max="8195" width="16.140625" style="77" customWidth="1"/>
    <col min="8196" max="8196" width="14.85546875" style="77" customWidth="1"/>
    <col min="8197" max="8197" width="53.42578125" style="77" customWidth="1"/>
    <col min="8198" max="8198" width="58.5703125" style="77" customWidth="1"/>
    <col min="8199" max="8199" width="21.42578125" style="77" customWidth="1"/>
    <col min="8200" max="8200" width="16.140625" style="77" customWidth="1"/>
    <col min="8201" max="8201" width="16.85546875" style="77" customWidth="1"/>
    <col min="8202" max="8202" width="14" style="77" customWidth="1"/>
    <col min="8203" max="8203" width="16.42578125" style="77" customWidth="1"/>
    <col min="8204" max="8448" width="7.85546875" style="77"/>
    <col min="8449" max="8449" width="0" style="77" hidden="1" customWidth="1"/>
    <col min="8450" max="8450" width="16.7109375" style="77" customWidth="1"/>
    <col min="8451" max="8451" width="16.140625" style="77" customWidth="1"/>
    <col min="8452" max="8452" width="14.85546875" style="77" customWidth="1"/>
    <col min="8453" max="8453" width="53.42578125" style="77" customWidth="1"/>
    <col min="8454" max="8454" width="58.5703125" style="77" customWidth="1"/>
    <col min="8455" max="8455" width="21.42578125" style="77" customWidth="1"/>
    <col min="8456" max="8456" width="16.140625" style="77" customWidth="1"/>
    <col min="8457" max="8457" width="16.85546875" style="77" customWidth="1"/>
    <col min="8458" max="8458" width="14" style="77" customWidth="1"/>
    <col min="8459" max="8459" width="16.42578125" style="77" customWidth="1"/>
    <col min="8460" max="8704" width="7.85546875" style="77"/>
    <col min="8705" max="8705" width="0" style="77" hidden="1" customWidth="1"/>
    <col min="8706" max="8706" width="16.7109375" style="77" customWidth="1"/>
    <col min="8707" max="8707" width="16.140625" style="77" customWidth="1"/>
    <col min="8708" max="8708" width="14.85546875" style="77" customWidth="1"/>
    <col min="8709" max="8709" width="53.42578125" style="77" customWidth="1"/>
    <col min="8710" max="8710" width="58.5703125" style="77" customWidth="1"/>
    <col min="8711" max="8711" width="21.42578125" style="77" customWidth="1"/>
    <col min="8712" max="8712" width="16.140625" style="77" customWidth="1"/>
    <col min="8713" max="8713" width="16.85546875" style="77" customWidth="1"/>
    <col min="8714" max="8714" width="14" style="77" customWidth="1"/>
    <col min="8715" max="8715" width="16.42578125" style="77" customWidth="1"/>
    <col min="8716" max="8960" width="7.85546875" style="77"/>
    <col min="8961" max="8961" width="0" style="77" hidden="1" customWidth="1"/>
    <col min="8962" max="8962" width="16.7109375" style="77" customWidth="1"/>
    <col min="8963" max="8963" width="16.140625" style="77" customWidth="1"/>
    <col min="8964" max="8964" width="14.85546875" style="77" customWidth="1"/>
    <col min="8965" max="8965" width="53.42578125" style="77" customWidth="1"/>
    <col min="8966" max="8966" width="58.5703125" style="77" customWidth="1"/>
    <col min="8967" max="8967" width="21.42578125" style="77" customWidth="1"/>
    <col min="8968" max="8968" width="16.140625" style="77" customWidth="1"/>
    <col min="8969" max="8969" width="16.85546875" style="77" customWidth="1"/>
    <col min="8970" max="8970" width="14" style="77" customWidth="1"/>
    <col min="8971" max="8971" width="16.42578125" style="77" customWidth="1"/>
    <col min="8972" max="9216" width="7.85546875" style="77"/>
    <col min="9217" max="9217" width="0" style="77" hidden="1" customWidth="1"/>
    <col min="9218" max="9218" width="16.7109375" style="77" customWidth="1"/>
    <col min="9219" max="9219" width="16.140625" style="77" customWidth="1"/>
    <col min="9220" max="9220" width="14.85546875" style="77" customWidth="1"/>
    <col min="9221" max="9221" width="53.42578125" style="77" customWidth="1"/>
    <col min="9222" max="9222" width="58.5703125" style="77" customWidth="1"/>
    <col min="9223" max="9223" width="21.42578125" style="77" customWidth="1"/>
    <col min="9224" max="9224" width="16.140625" style="77" customWidth="1"/>
    <col min="9225" max="9225" width="16.85546875" style="77" customWidth="1"/>
    <col min="9226" max="9226" width="14" style="77" customWidth="1"/>
    <col min="9227" max="9227" width="16.42578125" style="77" customWidth="1"/>
    <col min="9228" max="9472" width="7.85546875" style="77"/>
    <col min="9473" max="9473" width="0" style="77" hidden="1" customWidth="1"/>
    <col min="9474" max="9474" width="16.7109375" style="77" customWidth="1"/>
    <col min="9475" max="9475" width="16.140625" style="77" customWidth="1"/>
    <col min="9476" max="9476" width="14.85546875" style="77" customWidth="1"/>
    <col min="9477" max="9477" width="53.42578125" style="77" customWidth="1"/>
    <col min="9478" max="9478" width="58.5703125" style="77" customWidth="1"/>
    <col min="9479" max="9479" width="21.42578125" style="77" customWidth="1"/>
    <col min="9480" max="9480" width="16.140625" style="77" customWidth="1"/>
    <col min="9481" max="9481" width="16.85546875" style="77" customWidth="1"/>
    <col min="9482" max="9482" width="14" style="77" customWidth="1"/>
    <col min="9483" max="9483" width="16.42578125" style="77" customWidth="1"/>
    <col min="9484" max="9728" width="7.85546875" style="77"/>
    <col min="9729" max="9729" width="0" style="77" hidden="1" customWidth="1"/>
    <col min="9730" max="9730" width="16.7109375" style="77" customWidth="1"/>
    <col min="9731" max="9731" width="16.140625" style="77" customWidth="1"/>
    <col min="9732" max="9732" width="14.85546875" style="77" customWidth="1"/>
    <col min="9733" max="9733" width="53.42578125" style="77" customWidth="1"/>
    <col min="9734" max="9734" width="58.5703125" style="77" customWidth="1"/>
    <col min="9735" max="9735" width="21.42578125" style="77" customWidth="1"/>
    <col min="9736" max="9736" width="16.140625" style="77" customWidth="1"/>
    <col min="9737" max="9737" width="16.85546875" style="77" customWidth="1"/>
    <col min="9738" max="9738" width="14" style="77" customWidth="1"/>
    <col min="9739" max="9739" width="16.42578125" style="77" customWidth="1"/>
    <col min="9740" max="9984" width="7.85546875" style="77"/>
    <col min="9985" max="9985" width="0" style="77" hidden="1" customWidth="1"/>
    <col min="9986" max="9986" width="16.7109375" style="77" customWidth="1"/>
    <col min="9987" max="9987" width="16.140625" style="77" customWidth="1"/>
    <col min="9988" max="9988" width="14.85546875" style="77" customWidth="1"/>
    <col min="9989" max="9989" width="53.42578125" style="77" customWidth="1"/>
    <col min="9990" max="9990" width="58.5703125" style="77" customWidth="1"/>
    <col min="9991" max="9991" width="21.42578125" style="77" customWidth="1"/>
    <col min="9992" max="9992" width="16.140625" style="77" customWidth="1"/>
    <col min="9993" max="9993" width="16.85546875" style="77" customWidth="1"/>
    <col min="9994" max="9994" width="14" style="77" customWidth="1"/>
    <col min="9995" max="9995" width="16.42578125" style="77" customWidth="1"/>
    <col min="9996" max="10240" width="7.85546875" style="77"/>
    <col min="10241" max="10241" width="0" style="77" hidden="1" customWidth="1"/>
    <col min="10242" max="10242" width="16.7109375" style="77" customWidth="1"/>
    <col min="10243" max="10243" width="16.140625" style="77" customWidth="1"/>
    <col min="10244" max="10244" width="14.85546875" style="77" customWidth="1"/>
    <col min="10245" max="10245" width="53.42578125" style="77" customWidth="1"/>
    <col min="10246" max="10246" width="58.5703125" style="77" customWidth="1"/>
    <col min="10247" max="10247" width="21.42578125" style="77" customWidth="1"/>
    <col min="10248" max="10248" width="16.140625" style="77" customWidth="1"/>
    <col min="10249" max="10249" width="16.85546875" style="77" customWidth="1"/>
    <col min="10250" max="10250" width="14" style="77" customWidth="1"/>
    <col min="10251" max="10251" width="16.42578125" style="77" customWidth="1"/>
    <col min="10252" max="10496" width="7.85546875" style="77"/>
    <col min="10497" max="10497" width="0" style="77" hidden="1" customWidth="1"/>
    <col min="10498" max="10498" width="16.7109375" style="77" customWidth="1"/>
    <col min="10499" max="10499" width="16.140625" style="77" customWidth="1"/>
    <col min="10500" max="10500" width="14.85546875" style="77" customWidth="1"/>
    <col min="10501" max="10501" width="53.42578125" style="77" customWidth="1"/>
    <col min="10502" max="10502" width="58.5703125" style="77" customWidth="1"/>
    <col min="10503" max="10503" width="21.42578125" style="77" customWidth="1"/>
    <col min="10504" max="10504" width="16.140625" style="77" customWidth="1"/>
    <col min="10505" max="10505" width="16.85546875" style="77" customWidth="1"/>
    <col min="10506" max="10506" width="14" style="77" customWidth="1"/>
    <col min="10507" max="10507" width="16.42578125" style="77" customWidth="1"/>
    <col min="10508" max="10752" width="7.85546875" style="77"/>
    <col min="10753" max="10753" width="0" style="77" hidden="1" customWidth="1"/>
    <col min="10754" max="10754" width="16.7109375" style="77" customWidth="1"/>
    <col min="10755" max="10755" width="16.140625" style="77" customWidth="1"/>
    <col min="10756" max="10756" width="14.85546875" style="77" customWidth="1"/>
    <col min="10757" max="10757" width="53.42578125" style="77" customWidth="1"/>
    <col min="10758" max="10758" width="58.5703125" style="77" customWidth="1"/>
    <col min="10759" max="10759" width="21.42578125" style="77" customWidth="1"/>
    <col min="10760" max="10760" width="16.140625" style="77" customWidth="1"/>
    <col min="10761" max="10761" width="16.85546875" style="77" customWidth="1"/>
    <col min="10762" max="10762" width="14" style="77" customWidth="1"/>
    <col min="10763" max="10763" width="16.42578125" style="77" customWidth="1"/>
    <col min="10764" max="11008" width="7.85546875" style="77"/>
    <col min="11009" max="11009" width="0" style="77" hidden="1" customWidth="1"/>
    <col min="11010" max="11010" width="16.7109375" style="77" customWidth="1"/>
    <col min="11011" max="11011" width="16.140625" style="77" customWidth="1"/>
    <col min="11012" max="11012" width="14.85546875" style="77" customWidth="1"/>
    <col min="11013" max="11013" width="53.42578125" style="77" customWidth="1"/>
    <col min="11014" max="11014" width="58.5703125" style="77" customWidth="1"/>
    <col min="11015" max="11015" width="21.42578125" style="77" customWidth="1"/>
    <col min="11016" max="11016" width="16.140625" style="77" customWidth="1"/>
    <col min="11017" max="11017" width="16.85546875" style="77" customWidth="1"/>
    <col min="11018" max="11018" width="14" style="77" customWidth="1"/>
    <col min="11019" max="11019" width="16.42578125" style="77" customWidth="1"/>
    <col min="11020" max="11264" width="7.85546875" style="77"/>
    <col min="11265" max="11265" width="0" style="77" hidden="1" customWidth="1"/>
    <col min="11266" max="11266" width="16.7109375" style="77" customWidth="1"/>
    <col min="11267" max="11267" width="16.140625" style="77" customWidth="1"/>
    <col min="11268" max="11268" width="14.85546875" style="77" customWidth="1"/>
    <col min="11269" max="11269" width="53.42578125" style="77" customWidth="1"/>
    <col min="11270" max="11270" width="58.5703125" style="77" customWidth="1"/>
    <col min="11271" max="11271" width="21.42578125" style="77" customWidth="1"/>
    <col min="11272" max="11272" width="16.140625" style="77" customWidth="1"/>
    <col min="11273" max="11273" width="16.85546875" style="77" customWidth="1"/>
    <col min="11274" max="11274" width="14" style="77" customWidth="1"/>
    <col min="11275" max="11275" width="16.42578125" style="77" customWidth="1"/>
    <col min="11276" max="11520" width="7.85546875" style="77"/>
    <col min="11521" max="11521" width="0" style="77" hidden="1" customWidth="1"/>
    <col min="11522" max="11522" width="16.7109375" style="77" customWidth="1"/>
    <col min="11523" max="11523" width="16.140625" style="77" customWidth="1"/>
    <col min="11524" max="11524" width="14.85546875" style="77" customWidth="1"/>
    <col min="11525" max="11525" width="53.42578125" style="77" customWidth="1"/>
    <col min="11526" max="11526" width="58.5703125" style="77" customWidth="1"/>
    <col min="11527" max="11527" width="21.42578125" style="77" customWidth="1"/>
    <col min="11528" max="11528" width="16.140625" style="77" customWidth="1"/>
    <col min="11529" max="11529" width="16.85546875" style="77" customWidth="1"/>
    <col min="11530" max="11530" width="14" style="77" customWidth="1"/>
    <col min="11531" max="11531" width="16.42578125" style="77" customWidth="1"/>
    <col min="11532" max="11776" width="7.85546875" style="77"/>
    <col min="11777" max="11777" width="0" style="77" hidden="1" customWidth="1"/>
    <col min="11778" max="11778" width="16.7109375" style="77" customWidth="1"/>
    <col min="11779" max="11779" width="16.140625" style="77" customWidth="1"/>
    <col min="11780" max="11780" width="14.85546875" style="77" customWidth="1"/>
    <col min="11781" max="11781" width="53.42578125" style="77" customWidth="1"/>
    <col min="11782" max="11782" width="58.5703125" style="77" customWidth="1"/>
    <col min="11783" max="11783" width="21.42578125" style="77" customWidth="1"/>
    <col min="11784" max="11784" width="16.140625" style="77" customWidth="1"/>
    <col min="11785" max="11785" width="16.85546875" style="77" customWidth="1"/>
    <col min="11786" max="11786" width="14" style="77" customWidth="1"/>
    <col min="11787" max="11787" width="16.42578125" style="77" customWidth="1"/>
    <col min="11788" max="12032" width="7.85546875" style="77"/>
    <col min="12033" max="12033" width="0" style="77" hidden="1" customWidth="1"/>
    <col min="12034" max="12034" width="16.7109375" style="77" customWidth="1"/>
    <col min="12035" max="12035" width="16.140625" style="77" customWidth="1"/>
    <col min="12036" max="12036" width="14.85546875" style="77" customWidth="1"/>
    <col min="12037" max="12037" width="53.42578125" style="77" customWidth="1"/>
    <col min="12038" max="12038" width="58.5703125" style="77" customWidth="1"/>
    <col min="12039" max="12039" width="21.42578125" style="77" customWidth="1"/>
    <col min="12040" max="12040" width="16.140625" style="77" customWidth="1"/>
    <col min="12041" max="12041" width="16.85546875" style="77" customWidth="1"/>
    <col min="12042" max="12042" width="14" style="77" customWidth="1"/>
    <col min="12043" max="12043" width="16.42578125" style="77" customWidth="1"/>
    <col min="12044" max="12288" width="7.85546875" style="77"/>
    <col min="12289" max="12289" width="0" style="77" hidden="1" customWidth="1"/>
    <col min="12290" max="12290" width="16.7109375" style="77" customWidth="1"/>
    <col min="12291" max="12291" width="16.140625" style="77" customWidth="1"/>
    <col min="12292" max="12292" width="14.85546875" style="77" customWidth="1"/>
    <col min="12293" max="12293" width="53.42578125" style="77" customWidth="1"/>
    <col min="12294" max="12294" width="58.5703125" style="77" customWidth="1"/>
    <col min="12295" max="12295" width="21.42578125" style="77" customWidth="1"/>
    <col min="12296" max="12296" width="16.140625" style="77" customWidth="1"/>
    <col min="12297" max="12297" width="16.85546875" style="77" customWidth="1"/>
    <col min="12298" max="12298" width="14" style="77" customWidth="1"/>
    <col min="12299" max="12299" width="16.42578125" style="77" customWidth="1"/>
    <col min="12300" max="12544" width="7.85546875" style="77"/>
    <col min="12545" max="12545" width="0" style="77" hidden="1" customWidth="1"/>
    <col min="12546" max="12546" width="16.7109375" style="77" customWidth="1"/>
    <col min="12547" max="12547" width="16.140625" style="77" customWidth="1"/>
    <col min="12548" max="12548" width="14.85546875" style="77" customWidth="1"/>
    <col min="12549" max="12549" width="53.42578125" style="77" customWidth="1"/>
    <col min="12550" max="12550" width="58.5703125" style="77" customWidth="1"/>
    <col min="12551" max="12551" width="21.42578125" style="77" customWidth="1"/>
    <col min="12552" max="12552" width="16.140625" style="77" customWidth="1"/>
    <col min="12553" max="12553" width="16.85546875" style="77" customWidth="1"/>
    <col min="12554" max="12554" width="14" style="77" customWidth="1"/>
    <col min="12555" max="12555" width="16.42578125" style="77" customWidth="1"/>
    <col min="12556" max="12800" width="7.85546875" style="77"/>
    <col min="12801" max="12801" width="0" style="77" hidden="1" customWidth="1"/>
    <col min="12802" max="12802" width="16.7109375" style="77" customWidth="1"/>
    <col min="12803" max="12803" width="16.140625" style="77" customWidth="1"/>
    <col min="12804" max="12804" width="14.85546875" style="77" customWidth="1"/>
    <col min="12805" max="12805" width="53.42578125" style="77" customWidth="1"/>
    <col min="12806" max="12806" width="58.5703125" style="77" customWidth="1"/>
    <col min="12807" max="12807" width="21.42578125" style="77" customWidth="1"/>
    <col min="12808" max="12808" width="16.140625" style="77" customWidth="1"/>
    <col min="12809" max="12809" width="16.85546875" style="77" customWidth="1"/>
    <col min="12810" max="12810" width="14" style="77" customWidth="1"/>
    <col min="12811" max="12811" width="16.42578125" style="77" customWidth="1"/>
    <col min="12812" max="13056" width="7.85546875" style="77"/>
    <col min="13057" max="13057" width="0" style="77" hidden="1" customWidth="1"/>
    <col min="13058" max="13058" width="16.7109375" style="77" customWidth="1"/>
    <col min="13059" max="13059" width="16.140625" style="77" customWidth="1"/>
    <col min="13060" max="13060" width="14.85546875" style="77" customWidth="1"/>
    <col min="13061" max="13061" width="53.42578125" style="77" customWidth="1"/>
    <col min="13062" max="13062" width="58.5703125" style="77" customWidth="1"/>
    <col min="13063" max="13063" width="21.42578125" style="77" customWidth="1"/>
    <col min="13064" max="13064" width="16.140625" style="77" customWidth="1"/>
    <col min="13065" max="13065" width="16.85546875" style="77" customWidth="1"/>
    <col min="13066" max="13066" width="14" style="77" customWidth="1"/>
    <col min="13067" max="13067" width="16.42578125" style="77" customWidth="1"/>
    <col min="13068" max="13312" width="7.85546875" style="77"/>
    <col min="13313" max="13313" width="0" style="77" hidden="1" customWidth="1"/>
    <col min="13314" max="13314" width="16.7109375" style="77" customWidth="1"/>
    <col min="13315" max="13315" width="16.140625" style="77" customWidth="1"/>
    <col min="13316" max="13316" width="14.85546875" style="77" customWidth="1"/>
    <col min="13317" max="13317" width="53.42578125" style="77" customWidth="1"/>
    <col min="13318" max="13318" width="58.5703125" style="77" customWidth="1"/>
    <col min="13319" max="13319" width="21.42578125" style="77" customWidth="1"/>
    <col min="13320" max="13320" width="16.140625" style="77" customWidth="1"/>
    <col min="13321" max="13321" width="16.85546875" style="77" customWidth="1"/>
    <col min="13322" max="13322" width="14" style="77" customWidth="1"/>
    <col min="13323" max="13323" width="16.42578125" style="77" customWidth="1"/>
    <col min="13324" max="13568" width="7.85546875" style="77"/>
    <col min="13569" max="13569" width="0" style="77" hidden="1" customWidth="1"/>
    <col min="13570" max="13570" width="16.7109375" style="77" customWidth="1"/>
    <col min="13571" max="13571" width="16.140625" style="77" customWidth="1"/>
    <col min="13572" max="13572" width="14.85546875" style="77" customWidth="1"/>
    <col min="13573" max="13573" width="53.42578125" style="77" customWidth="1"/>
    <col min="13574" max="13574" width="58.5703125" style="77" customWidth="1"/>
    <col min="13575" max="13575" width="21.42578125" style="77" customWidth="1"/>
    <col min="13576" max="13576" width="16.140625" style="77" customWidth="1"/>
    <col min="13577" max="13577" width="16.85546875" style="77" customWidth="1"/>
    <col min="13578" max="13578" width="14" style="77" customWidth="1"/>
    <col min="13579" max="13579" width="16.42578125" style="77" customWidth="1"/>
    <col min="13580" max="13824" width="7.85546875" style="77"/>
    <col min="13825" max="13825" width="0" style="77" hidden="1" customWidth="1"/>
    <col min="13826" max="13826" width="16.7109375" style="77" customWidth="1"/>
    <col min="13827" max="13827" width="16.140625" style="77" customWidth="1"/>
    <col min="13828" max="13828" width="14.85546875" style="77" customWidth="1"/>
    <col min="13829" max="13829" width="53.42578125" style="77" customWidth="1"/>
    <col min="13830" max="13830" width="58.5703125" style="77" customWidth="1"/>
    <col min="13831" max="13831" width="21.42578125" style="77" customWidth="1"/>
    <col min="13832" max="13832" width="16.140625" style="77" customWidth="1"/>
    <col min="13833" max="13833" width="16.85546875" style="77" customWidth="1"/>
    <col min="13834" max="13834" width="14" style="77" customWidth="1"/>
    <col min="13835" max="13835" width="16.42578125" style="77" customWidth="1"/>
    <col min="13836" max="14080" width="7.85546875" style="77"/>
    <col min="14081" max="14081" width="0" style="77" hidden="1" customWidth="1"/>
    <col min="14082" max="14082" width="16.7109375" style="77" customWidth="1"/>
    <col min="14083" max="14083" width="16.140625" style="77" customWidth="1"/>
    <col min="14084" max="14084" width="14.85546875" style="77" customWidth="1"/>
    <col min="14085" max="14085" width="53.42578125" style="77" customWidth="1"/>
    <col min="14086" max="14086" width="58.5703125" style="77" customWidth="1"/>
    <col min="14087" max="14087" width="21.42578125" style="77" customWidth="1"/>
    <col min="14088" max="14088" width="16.140625" style="77" customWidth="1"/>
    <col min="14089" max="14089" width="16.85546875" style="77" customWidth="1"/>
    <col min="14090" max="14090" width="14" style="77" customWidth="1"/>
    <col min="14091" max="14091" width="16.42578125" style="77" customWidth="1"/>
    <col min="14092" max="14336" width="7.85546875" style="77"/>
    <col min="14337" max="14337" width="0" style="77" hidden="1" customWidth="1"/>
    <col min="14338" max="14338" width="16.7109375" style="77" customWidth="1"/>
    <col min="14339" max="14339" width="16.140625" style="77" customWidth="1"/>
    <col min="14340" max="14340" width="14.85546875" style="77" customWidth="1"/>
    <col min="14341" max="14341" width="53.42578125" style="77" customWidth="1"/>
    <col min="14342" max="14342" width="58.5703125" style="77" customWidth="1"/>
    <col min="14343" max="14343" width="21.42578125" style="77" customWidth="1"/>
    <col min="14344" max="14344" width="16.140625" style="77" customWidth="1"/>
    <col min="14345" max="14345" width="16.85546875" style="77" customWidth="1"/>
    <col min="14346" max="14346" width="14" style="77" customWidth="1"/>
    <col min="14347" max="14347" width="16.42578125" style="77" customWidth="1"/>
    <col min="14348" max="14592" width="7.85546875" style="77"/>
    <col min="14593" max="14593" width="0" style="77" hidden="1" customWidth="1"/>
    <col min="14594" max="14594" width="16.7109375" style="77" customWidth="1"/>
    <col min="14595" max="14595" width="16.140625" style="77" customWidth="1"/>
    <col min="14596" max="14596" width="14.85546875" style="77" customWidth="1"/>
    <col min="14597" max="14597" width="53.42578125" style="77" customWidth="1"/>
    <col min="14598" max="14598" width="58.5703125" style="77" customWidth="1"/>
    <col min="14599" max="14599" width="21.42578125" style="77" customWidth="1"/>
    <col min="14600" max="14600" width="16.140625" style="77" customWidth="1"/>
    <col min="14601" max="14601" width="16.85546875" style="77" customWidth="1"/>
    <col min="14602" max="14602" width="14" style="77" customWidth="1"/>
    <col min="14603" max="14603" width="16.42578125" style="77" customWidth="1"/>
    <col min="14604" max="14848" width="7.85546875" style="77"/>
    <col min="14849" max="14849" width="0" style="77" hidden="1" customWidth="1"/>
    <col min="14850" max="14850" width="16.7109375" style="77" customWidth="1"/>
    <col min="14851" max="14851" width="16.140625" style="77" customWidth="1"/>
    <col min="14852" max="14852" width="14.85546875" style="77" customWidth="1"/>
    <col min="14853" max="14853" width="53.42578125" style="77" customWidth="1"/>
    <col min="14854" max="14854" width="58.5703125" style="77" customWidth="1"/>
    <col min="14855" max="14855" width="21.42578125" style="77" customWidth="1"/>
    <col min="14856" max="14856" width="16.140625" style="77" customWidth="1"/>
    <col min="14857" max="14857" width="16.85546875" style="77" customWidth="1"/>
    <col min="14858" max="14858" width="14" style="77" customWidth="1"/>
    <col min="14859" max="14859" width="16.42578125" style="77" customWidth="1"/>
    <col min="14860" max="15104" width="7.85546875" style="77"/>
    <col min="15105" max="15105" width="0" style="77" hidden="1" customWidth="1"/>
    <col min="15106" max="15106" width="16.7109375" style="77" customWidth="1"/>
    <col min="15107" max="15107" width="16.140625" style="77" customWidth="1"/>
    <col min="15108" max="15108" width="14.85546875" style="77" customWidth="1"/>
    <col min="15109" max="15109" width="53.42578125" style="77" customWidth="1"/>
    <col min="15110" max="15110" width="58.5703125" style="77" customWidth="1"/>
    <col min="15111" max="15111" width="21.42578125" style="77" customWidth="1"/>
    <col min="15112" max="15112" width="16.140625" style="77" customWidth="1"/>
    <col min="15113" max="15113" width="16.85546875" style="77" customWidth="1"/>
    <col min="15114" max="15114" width="14" style="77" customWidth="1"/>
    <col min="15115" max="15115" width="16.42578125" style="77" customWidth="1"/>
    <col min="15116" max="15360" width="7.85546875" style="77"/>
    <col min="15361" max="15361" width="0" style="77" hidden="1" customWidth="1"/>
    <col min="15362" max="15362" width="16.7109375" style="77" customWidth="1"/>
    <col min="15363" max="15363" width="16.140625" style="77" customWidth="1"/>
    <col min="15364" max="15364" width="14.85546875" style="77" customWidth="1"/>
    <col min="15365" max="15365" width="53.42578125" style="77" customWidth="1"/>
    <col min="15366" max="15366" width="58.5703125" style="77" customWidth="1"/>
    <col min="15367" max="15367" width="21.42578125" style="77" customWidth="1"/>
    <col min="15368" max="15368" width="16.140625" style="77" customWidth="1"/>
    <col min="15369" max="15369" width="16.85546875" style="77" customWidth="1"/>
    <col min="15370" max="15370" width="14" style="77" customWidth="1"/>
    <col min="15371" max="15371" width="16.42578125" style="77" customWidth="1"/>
    <col min="15372" max="15616" width="7.85546875" style="77"/>
    <col min="15617" max="15617" width="0" style="77" hidden="1" customWidth="1"/>
    <col min="15618" max="15618" width="16.7109375" style="77" customWidth="1"/>
    <col min="15619" max="15619" width="16.140625" style="77" customWidth="1"/>
    <col min="15620" max="15620" width="14.85546875" style="77" customWidth="1"/>
    <col min="15621" max="15621" width="53.42578125" style="77" customWidth="1"/>
    <col min="15622" max="15622" width="58.5703125" style="77" customWidth="1"/>
    <col min="15623" max="15623" width="21.42578125" style="77" customWidth="1"/>
    <col min="15624" max="15624" width="16.140625" style="77" customWidth="1"/>
    <col min="15625" max="15625" width="16.85546875" style="77" customWidth="1"/>
    <col min="15626" max="15626" width="14" style="77" customWidth="1"/>
    <col min="15627" max="15627" width="16.42578125" style="77" customWidth="1"/>
    <col min="15628" max="15872" width="7.85546875" style="77"/>
    <col min="15873" max="15873" width="0" style="77" hidden="1" customWidth="1"/>
    <col min="15874" max="15874" width="16.7109375" style="77" customWidth="1"/>
    <col min="15875" max="15875" width="16.140625" style="77" customWidth="1"/>
    <col min="15876" max="15876" width="14.85546875" style="77" customWidth="1"/>
    <col min="15877" max="15877" width="53.42578125" style="77" customWidth="1"/>
    <col min="15878" max="15878" width="58.5703125" style="77" customWidth="1"/>
    <col min="15879" max="15879" width="21.42578125" style="77" customWidth="1"/>
    <col min="15880" max="15880" width="16.140625" style="77" customWidth="1"/>
    <col min="15881" max="15881" width="16.85546875" style="77" customWidth="1"/>
    <col min="15882" max="15882" width="14" style="77" customWidth="1"/>
    <col min="15883" max="15883" width="16.42578125" style="77" customWidth="1"/>
    <col min="15884" max="16128" width="7.85546875" style="77"/>
    <col min="16129" max="16129" width="0" style="77" hidden="1" customWidth="1"/>
    <col min="16130" max="16130" width="16.7109375" style="77" customWidth="1"/>
    <col min="16131" max="16131" width="16.140625" style="77" customWidth="1"/>
    <col min="16132" max="16132" width="14.85546875" style="77" customWidth="1"/>
    <col min="16133" max="16133" width="53.42578125" style="77" customWidth="1"/>
    <col min="16134" max="16134" width="58.5703125" style="77" customWidth="1"/>
    <col min="16135" max="16135" width="21.42578125" style="77" customWidth="1"/>
    <col min="16136" max="16136" width="16.140625" style="77" customWidth="1"/>
    <col min="16137" max="16137" width="16.85546875" style="77" customWidth="1"/>
    <col min="16138" max="16138" width="14" style="77" customWidth="1"/>
    <col min="16139" max="16139" width="16.42578125" style="77" customWidth="1"/>
    <col min="16140" max="16384" width="7.85546875" style="77"/>
  </cols>
  <sheetData>
    <row r="1" spans="1:150" s="137" customFormat="1" ht="13.5" hidden="1" customHeight="1" x14ac:dyDescent="0.25">
      <c r="A1" s="135"/>
      <c r="B1" s="593"/>
      <c r="C1" s="593"/>
      <c r="D1" s="593"/>
      <c r="E1" s="593"/>
      <c r="F1" s="593"/>
      <c r="G1" s="593"/>
      <c r="H1" s="593"/>
      <c r="I1" s="593"/>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c r="DF1" s="136"/>
      <c r="DG1" s="136"/>
      <c r="DH1" s="136"/>
      <c r="DI1" s="136"/>
      <c r="DJ1" s="136"/>
      <c r="DK1" s="136"/>
      <c r="DL1" s="136"/>
      <c r="DM1" s="136"/>
      <c r="DN1" s="136"/>
      <c r="DO1" s="136"/>
      <c r="DP1" s="136"/>
      <c r="DQ1" s="136"/>
      <c r="DR1" s="136"/>
      <c r="DS1" s="136"/>
      <c r="DT1" s="136"/>
      <c r="DU1" s="136"/>
      <c r="DV1" s="136"/>
      <c r="DW1" s="136"/>
      <c r="DX1" s="136"/>
      <c r="DY1" s="136"/>
      <c r="DZ1" s="136"/>
      <c r="EA1" s="136"/>
      <c r="EB1" s="136"/>
      <c r="EC1" s="136"/>
      <c r="ED1" s="136"/>
      <c r="EE1" s="136"/>
      <c r="EF1" s="136"/>
      <c r="EG1" s="136"/>
      <c r="EH1" s="136"/>
      <c r="EI1" s="136"/>
      <c r="EJ1" s="136"/>
      <c r="EK1" s="136"/>
      <c r="EL1" s="136"/>
      <c r="EM1" s="136"/>
      <c r="EN1" s="136"/>
      <c r="EO1" s="136"/>
      <c r="EP1" s="136"/>
      <c r="EQ1" s="136"/>
      <c r="ER1" s="136"/>
      <c r="ES1" s="136"/>
      <c r="ET1" s="136"/>
    </row>
    <row r="2" spans="1:150" ht="104.25" hidden="1" customHeight="1" x14ac:dyDescent="0.2">
      <c r="G2" s="592" t="s">
        <v>250</v>
      </c>
      <c r="H2" s="592"/>
      <c r="I2" s="592"/>
    </row>
    <row r="3" spans="1:150" ht="60" hidden="1" customHeight="1" x14ac:dyDescent="0.2">
      <c r="B3" s="594" t="s">
        <v>251</v>
      </c>
      <c r="C3" s="595"/>
      <c r="D3" s="595"/>
      <c r="E3" s="595"/>
      <c r="F3" s="595"/>
      <c r="G3" s="595"/>
      <c r="H3" s="595"/>
      <c r="I3" s="595"/>
    </row>
    <row r="4" spans="1:150" ht="18" hidden="1" customHeight="1" x14ac:dyDescent="0.3">
      <c r="B4" s="141"/>
      <c r="C4" s="142"/>
      <c r="D4" s="142"/>
      <c r="E4" s="142"/>
      <c r="F4" s="143"/>
      <c r="G4" s="143"/>
      <c r="H4" s="144"/>
      <c r="I4" s="125" t="s">
        <v>198</v>
      </c>
    </row>
    <row r="5" spans="1:150" ht="103.5" hidden="1" customHeight="1" x14ac:dyDescent="0.2">
      <c r="A5" s="145"/>
      <c r="B5" s="146" t="s">
        <v>246</v>
      </c>
      <c r="C5" s="146" t="s">
        <v>247</v>
      </c>
      <c r="D5" s="83" t="s">
        <v>248</v>
      </c>
      <c r="E5" s="147" t="s">
        <v>199</v>
      </c>
      <c r="F5" s="84" t="s">
        <v>252</v>
      </c>
      <c r="G5" s="127" t="s">
        <v>6</v>
      </c>
      <c r="H5" s="84" t="s">
        <v>7</v>
      </c>
      <c r="I5" s="84" t="s">
        <v>253</v>
      </c>
    </row>
    <row r="6" spans="1:150" s="151" customFormat="1" ht="37.5" hidden="1" customHeight="1" x14ac:dyDescent="0.25">
      <c r="A6" s="148"/>
      <c r="B6" s="78" t="s">
        <v>215</v>
      </c>
      <c r="C6" s="79"/>
      <c r="D6" s="80"/>
      <c r="E6" s="81" t="s">
        <v>216</v>
      </c>
      <c r="F6" s="149"/>
      <c r="G6" s="149">
        <f>G7</f>
        <v>13687082</v>
      </c>
      <c r="H6" s="149">
        <f>H7</f>
        <v>7861697</v>
      </c>
      <c r="I6" s="149">
        <f>G6+H6</f>
        <v>21548779</v>
      </c>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row>
    <row r="7" spans="1:150" s="155" customFormat="1" ht="39" hidden="1" customHeight="1" x14ac:dyDescent="0.3">
      <c r="A7" s="152"/>
      <c r="B7" s="78" t="s">
        <v>254</v>
      </c>
      <c r="C7" s="79"/>
      <c r="D7" s="80"/>
      <c r="E7" s="81" t="s">
        <v>216</v>
      </c>
      <c r="F7" s="153"/>
      <c r="G7" s="149">
        <f>G29</f>
        <v>13687082</v>
      </c>
      <c r="H7" s="153">
        <f>SUM(H8:H27)</f>
        <v>7861697</v>
      </c>
      <c r="I7" s="149">
        <f t="shared" ref="I7:I28" si="0">G7+H7</f>
        <v>21548779</v>
      </c>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4"/>
      <c r="CN7" s="154"/>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4"/>
      <c r="EG7" s="154"/>
      <c r="EH7" s="154"/>
      <c r="EI7" s="154"/>
      <c r="EJ7" s="154"/>
      <c r="EK7" s="154"/>
      <c r="EL7" s="154"/>
      <c r="EM7" s="154"/>
      <c r="EN7" s="154"/>
      <c r="EO7" s="154"/>
      <c r="EP7" s="154"/>
      <c r="EQ7" s="154"/>
      <c r="ER7" s="154"/>
      <c r="ES7" s="154"/>
      <c r="ET7" s="154"/>
    </row>
    <row r="8" spans="1:150" s="155" customFormat="1" ht="38.25" hidden="1" customHeight="1" x14ac:dyDescent="0.3">
      <c r="A8" s="152"/>
      <c r="B8" s="78" t="s">
        <v>255</v>
      </c>
      <c r="C8" s="78">
        <v>1162</v>
      </c>
      <c r="D8" s="156" t="s">
        <v>227</v>
      </c>
      <c r="E8" s="157" t="s">
        <v>256</v>
      </c>
      <c r="F8" s="158" t="s">
        <v>257</v>
      </c>
      <c r="G8" s="153">
        <v>550000</v>
      </c>
      <c r="H8" s="153"/>
      <c r="I8" s="149">
        <f t="shared" si="0"/>
        <v>550000</v>
      </c>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4"/>
      <c r="EG8" s="154"/>
      <c r="EH8" s="154"/>
      <c r="EI8" s="154"/>
      <c r="EJ8" s="154"/>
      <c r="EK8" s="154"/>
      <c r="EL8" s="154"/>
      <c r="EM8" s="154"/>
      <c r="EN8" s="154"/>
      <c r="EO8" s="154"/>
      <c r="EP8" s="154"/>
      <c r="EQ8" s="154"/>
      <c r="ER8" s="154"/>
      <c r="ES8" s="154"/>
      <c r="ET8" s="154"/>
    </row>
    <row r="9" spans="1:150" s="155" customFormat="1" ht="83.25" hidden="1" customHeight="1" x14ac:dyDescent="0.3">
      <c r="A9" s="152"/>
      <c r="B9" s="78" t="s">
        <v>201</v>
      </c>
      <c r="C9" s="78">
        <v>1020</v>
      </c>
      <c r="D9" s="156" t="s">
        <v>104</v>
      </c>
      <c r="E9" s="81" t="s">
        <v>258</v>
      </c>
      <c r="F9" s="158"/>
      <c r="G9" s="153"/>
      <c r="H9" s="153"/>
      <c r="I9" s="149">
        <f t="shared" si="0"/>
        <v>0</v>
      </c>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4"/>
      <c r="CR9" s="154"/>
      <c r="CS9" s="154"/>
      <c r="CT9" s="154"/>
      <c r="CU9" s="154"/>
      <c r="CV9" s="154"/>
      <c r="CW9" s="154"/>
      <c r="CX9" s="154"/>
      <c r="CY9" s="154"/>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4"/>
      <c r="EG9" s="154"/>
      <c r="EH9" s="154"/>
      <c r="EI9" s="154"/>
      <c r="EJ9" s="154"/>
      <c r="EK9" s="154"/>
      <c r="EL9" s="154"/>
      <c r="EM9" s="154"/>
      <c r="EN9" s="154"/>
      <c r="EO9" s="154"/>
      <c r="EP9" s="154"/>
      <c r="EQ9" s="154"/>
      <c r="ER9" s="154"/>
      <c r="ES9" s="154"/>
      <c r="ET9" s="154"/>
    </row>
    <row r="10" spans="1:150" s="155" customFormat="1" ht="40.5" hidden="1" customHeight="1" x14ac:dyDescent="0.3">
      <c r="A10" s="152"/>
      <c r="B10" s="78" t="s">
        <v>259</v>
      </c>
      <c r="C10" s="78">
        <v>2180</v>
      </c>
      <c r="D10" s="156" t="s">
        <v>260</v>
      </c>
      <c r="E10" s="81" t="s">
        <v>261</v>
      </c>
      <c r="F10" s="158"/>
      <c r="G10" s="72"/>
      <c r="H10" s="72"/>
      <c r="I10" s="149">
        <f t="shared" si="0"/>
        <v>0</v>
      </c>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4"/>
      <c r="EG10" s="154"/>
      <c r="EH10" s="154"/>
      <c r="EI10" s="154"/>
      <c r="EJ10" s="154"/>
      <c r="EK10" s="154"/>
      <c r="EL10" s="154"/>
      <c r="EM10" s="154"/>
      <c r="EN10" s="154"/>
      <c r="EO10" s="154"/>
      <c r="EP10" s="154"/>
      <c r="EQ10" s="154"/>
      <c r="ER10" s="154"/>
      <c r="ES10" s="154"/>
      <c r="ET10" s="154"/>
    </row>
    <row r="11" spans="1:150" s="155" customFormat="1" ht="82.5" hidden="1" customHeight="1" x14ac:dyDescent="0.3">
      <c r="A11" s="152"/>
      <c r="B11" s="78" t="s">
        <v>262</v>
      </c>
      <c r="C11" s="78">
        <v>3160</v>
      </c>
      <c r="D11" s="156" t="s">
        <v>117</v>
      </c>
      <c r="E11" s="81" t="s">
        <v>118</v>
      </c>
      <c r="F11" s="159"/>
      <c r="G11" s="72"/>
      <c r="H11" s="72"/>
      <c r="I11" s="149">
        <f t="shared" si="0"/>
        <v>0</v>
      </c>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c r="CV11" s="154"/>
      <c r="CW11" s="154"/>
      <c r="CX11" s="154"/>
      <c r="CY11" s="154"/>
      <c r="CZ11" s="154"/>
      <c r="DA11" s="154"/>
      <c r="DB11" s="154"/>
      <c r="DC11" s="154"/>
      <c r="DD11" s="154"/>
      <c r="DE11" s="154"/>
      <c r="DF11" s="154"/>
      <c r="DG11" s="154"/>
      <c r="DH11" s="154"/>
      <c r="DI11" s="154"/>
      <c r="DJ11" s="154"/>
      <c r="DK11" s="154"/>
      <c r="DL11" s="154"/>
      <c r="DM11" s="154"/>
      <c r="DN11" s="154"/>
      <c r="DO11" s="154"/>
      <c r="DP11" s="154"/>
      <c r="DQ11" s="154"/>
      <c r="DR11" s="154"/>
      <c r="DS11" s="154"/>
      <c r="DT11" s="154"/>
      <c r="DU11" s="154"/>
      <c r="DV11" s="154"/>
      <c r="DW11" s="154"/>
      <c r="DX11" s="154"/>
      <c r="DY11" s="154"/>
      <c r="DZ11" s="154"/>
      <c r="EA11" s="154"/>
      <c r="EB11" s="154"/>
      <c r="EC11" s="154"/>
      <c r="ED11" s="154"/>
      <c r="EE11" s="154"/>
      <c r="EF11" s="154"/>
      <c r="EG11" s="154"/>
      <c r="EH11" s="154"/>
      <c r="EI11" s="154"/>
      <c r="EJ11" s="154"/>
      <c r="EK11" s="154"/>
      <c r="EL11" s="154"/>
      <c r="EM11" s="154"/>
      <c r="EN11" s="154"/>
      <c r="EO11" s="154"/>
      <c r="EP11" s="154"/>
      <c r="EQ11" s="154"/>
      <c r="ER11" s="154"/>
      <c r="ES11" s="154"/>
      <c r="ET11" s="154"/>
    </row>
    <row r="12" spans="1:150" s="155" customFormat="1" ht="48.75" hidden="1" customHeight="1" x14ac:dyDescent="0.3">
      <c r="A12" s="152"/>
      <c r="B12" s="78" t="s">
        <v>263</v>
      </c>
      <c r="C12" s="78">
        <v>3240</v>
      </c>
      <c r="D12" s="160">
        <v>1050</v>
      </c>
      <c r="E12" s="81" t="s">
        <v>264</v>
      </c>
      <c r="F12" s="161"/>
      <c r="G12" s="72"/>
      <c r="H12" s="72"/>
      <c r="I12" s="149">
        <f t="shared" si="0"/>
        <v>0</v>
      </c>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row>
    <row r="13" spans="1:150" s="167" customFormat="1" ht="48.75" hidden="1" customHeight="1" x14ac:dyDescent="0.3">
      <c r="A13" s="78"/>
      <c r="B13" s="78" t="s">
        <v>265</v>
      </c>
      <c r="C13" s="78">
        <v>3242</v>
      </c>
      <c r="D13" s="156" t="s">
        <v>121</v>
      </c>
      <c r="E13" s="157" t="s">
        <v>122</v>
      </c>
      <c r="F13" s="162" t="s">
        <v>266</v>
      </c>
      <c r="G13" s="163">
        <v>1501000</v>
      </c>
      <c r="H13" s="81"/>
      <c r="I13" s="149">
        <f t="shared" si="0"/>
        <v>1501000</v>
      </c>
      <c r="J13" s="164"/>
      <c r="K13" s="165"/>
      <c r="L13" s="165"/>
      <c r="M13" s="166"/>
      <c r="N13" s="164"/>
      <c r="O13" s="165"/>
      <c r="P13" s="165"/>
      <c r="Q13" s="166"/>
      <c r="R13" s="164"/>
      <c r="S13" s="165"/>
      <c r="T13" s="165"/>
      <c r="U13" s="166"/>
      <c r="V13" s="164"/>
      <c r="W13" s="165"/>
      <c r="X13" s="165"/>
      <c r="Y13" s="166"/>
      <c r="Z13" s="164"/>
      <c r="AA13" s="165"/>
      <c r="AB13" s="165"/>
      <c r="AC13" s="166"/>
      <c r="AD13" s="164"/>
      <c r="AE13" s="165"/>
      <c r="AF13" s="165"/>
      <c r="AG13" s="166"/>
      <c r="AH13" s="164"/>
      <c r="AI13" s="165"/>
      <c r="AJ13" s="165"/>
      <c r="AK13" s="166"/>
      <c r="AL13" s="164"/>
      <c r="AM13" s="165"/>
      <c r="AN13" s="165"/>
      <c r="AO13" s="166"/>
      <c r="AP13" s="164"/>
      <c r="AQ13" s="165"/>
      <c r="AR13" s="165"/>
      <c r="AS13" s="166"/>
      <c r="AT13" s="164"/>
      <c r="AU13" s="165"/>
      <c r="AV13" s="165"/>
      <c r="AW13" s="166"/>
      <c r="AX13" s="164"/>
      <c r="AY13" s="165"/>
      <c r="AZ13" s="165"/>
      <c r="BA13" s="166"/>
      <c r="BB13" s="164"/>
      <c r="BC13" s="165"/>
      <c r="BD13" s="165"/>
      <c r="BE13" s="166"/>
      <c r="BF13" s="164"/>
      <c r="BG13" s="165"/>
      <c r="BH13" s="165"/>
      <c r="BI13" s="166"/>
      <c r="BJ13" s="164"/>
      <c r="BK13" s="165"/>
      <c r="BL13" s="165"/>
      <c r="BM13" s="166"/>
      <c r="BN13" s="164"/>
      <c r="BO13" s="165"/>
      <c r="BP13" s="165"/>
      <c r="BQ13" s="166"/>
      <c r="BR13" s="164"/>
      <c r="BS13" s="165"/>
      <c r="BT13" s="165"/>
      <c r="BU13" s="166"/>
      <c r="BV13" s="164"/>
      <c r="BW13" s="165"/>
      <c r="BX13" s="165"/>
      <c r="BY13" s="166"/>
      <c r="BZ13" s="164"/>
      <c r="CA13" s="165"/>
      <c r="CB13" s="165"/>
      <c r="CC13" s="166"/>
      <c r="CD13" s="164"/>
      <c r="CE13" s="165"/>
      <c r="CF13" s="165"/>
      <c r="CG13" s="166"/>
      <c r="CH13" s="164"/>
      <c r="CI13" s="165"/>
      <c r="CJ13" s="165"/>
      <c r="CK13" s="166"/>
      <c r="CL13" s="164"/>
      <c r="CM13" s="165"/>
      <c r="CN13" s="165"/>
      <c r="CO13" s="166"/>
      <c r="CP13" s="164"/>
      <c r="CQ13" s="165"/>
      <c r="CR13" s="165"/>
      <c r="CS13" s="166"/>
      <c r="CT13" s="164"/>
      <c r="CU13" s="165"/>
      <c r="CV13" s="165"/>
      <c r="CW13" s="166"/>
      <c r="CX13" s="164"/>
      <c r="CY13" s="165"/>
      <c r="CZ13" s="165"/>
      <c r="DA13" s="166"/>
      <c r="DB13" s="164"/>
      <c r="DC13" s="165"/>
      <c r="DD13" s="165"/>
      <c r="DE13" s="166"/>
      <c r="DF13" s="164"/>
      <c r="DG13" s="165"/>
      <c r="DH13" s="165"/>
      <c r="DI13" s="166"/>
      <c r="DJ13" s="164"/>
      <c r="DK13" s="165"/>
      <c r="DL13" s="165"/>
      <c r="DM13" s="166"/>
      <c r="DN13" s="164"/>
      <c r="DO13" s="165"/>
      <c r="DP13" s="165"/>
      <c r="DQ13" s="166"/>
      <c r="DR13" s="164"/>
      <c r="DS13" s="165"/>
      <c r="DT13" s="165"/>
      <c r="DU13" s="166"/>
      <c r="DV13" s="164"/>
      <c r="DW13" s="165"/>
      <c r="DX13" s="165"/>
      <c r="DY13" s="166"/>
      <c r="DZ13" s="164"/>
      <c r="EA13" s="165"/>
      <c r="EB13" s="165"/>
      <c r="EC13" s="166"/>
      <c r="ED13" s="164"/>
      <c r="EE13" s="165"/>
      <c r="EF13" s="165"/>
      <c r="EG13" s="166"/>
      <c r="EH13" s="164"/>
      <c r="EI13" s="165"/>
      <c r="EJ13" s="165"/>
      <c r="EK13" s="166"/>
      <c r="EL13" s="164"/>
      <c r="EM13" s="165"/>
      <c r="EN13" s="165"/>
      <c r="EO13" s="166"/>
      <c r="EP13" s="164"/>
      <c r="EQ13" s="165"/>
      <c r="ER13" s="165"/>
      <c r="ES13" s="166"/>
      <c r="ET13" s="164"/>
    </row>
    <row r="14" spans="1:150" s="168" customFormat="1" ht="35.25" hidden="1" customHeight="1" x14ac:dyDescent="0.3">
      <c r="A14" s="152"/>
      <c r="B14" s="78" t="s">
        <v>267</v>
      </c>
      <c r="C14" s="78">
        <v>4082</v>
      </c>
      <c r="D14" s="156" t="s">
        <v>131</v>
      </c>
      <c r="E14" s="157" t="s">
        <v>132</v>
      </c>
      <c r="F14" s="75" t="s">
        <v>268</v>
      </c>
      <c r="G14" s="72">
        <v>50000</v>
      </c>
      <c r="H14" s="72"/>
      <c r="I14" s="149">
        <f t="shared" si="0"/>
        <v>50000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row>
    <row r="15" spans="1:150" s="168" customFormat="1" ht="40.5" hidden="1" customHeight="1" x14ac:dyDescent="0.3">
      <c r="A15" s="152"/>
      <c r="B15" s="169" t="s">
        <v>202</v>
      </c>
      <c r="C15" s="169">
        <v>5032</v>
      </c>
      <c r="D15" s="170" t="s">
        <v>203</v>
      </c>
      <c r="E15" s="171" t="s">
        <v>204</v>
      </c>
      <c r="F15" s="172" t="s">
        <v>269</v>
      </c>
      <c r="G15" s="153">
        <v>2700000</v>
      </c>
      <c r="H15" s="153">
        <v>517250</v>
      </c>
      <c r="I15" s="149">
        <f t="shared" si="0"/>
        <v>3217250</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row>
    <row r="16" spans="1:150" s="168" customFormat="1" ht="46.5" hidden="1" customHeight="1" x14ac:dyDescent="0.3">
      <c r="A16" s="152"/>
      <c r="B16" s="169" t="s">
        <v>217</v>
      </c>
      <c r="C16" s="169">
        <v>6013</v>
      </c>
      <c r="D16" s="170" t="s">
        <v>137</v>
      </c>
      <c r="E16" s="157" t="s">
        <v>218</v>
      </c>
      <c r="F16" s="74" t="s">
        <v>270</v>
      </c>
      <c r="G16" s="153">
        <v>366000</v>
      </c>
      <c r="H16" s="153"/>
      <c r="I16" s="149">
        <f t="shared" si="0"/>
        <v>366000</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row>
    <row r="17" spans="1:150" s="168" customFormat="1" ht="59.25" hidden="1" customHeight="1" x14ac:dyDescent="0.3">
      <c r="A17" s="152"/>
      <c r="B17" s="169" t="s">
        <v>271</v>
      </c>
      <c r="C17" s="169">
        <v>6020</v>
      </c>
      <c r="D17" s="170" t="s">
        <v>137</v>
      </c>
      <c r="E17" s="157" t="s">
        <v>272</v>
      </c>
      <c r="F17" s="173" t="s">
        <v>273</v>
      </c>
      <c r="G17" s="153">
        <v>1230000</v>
      </c>
      <c r="H17" s="153"/>
      <c r="I17" s="149">
        <f t="shared" si="0"/>
        <v>1230000</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row>
    <row r="18" spans="1:150" s="168" customFormat="1" ht="63" hidden="1" customHeight="1" x14ac:dyDescent="0.3">
      <c r="A18" s="152"/>
      <c r="B18" s="78" t="s">
        <v>205</v>
      </c>
      <c r="C18" s="78">
        <v>6030</v>
      </c>
      <c r="D18" s="156" t="s">
        <v>137</v>
      </c>
      <c r="E18" s="157" t="s">
        <v>138</v>
      </c>
      <c r="F18" s="66" t="s">
        <v>274</v>
      </c>
      <c r="G18" s="153"/>
      <c r="H18" s="153">
        <v>2176447</v>
      </c>
      <c r="I18" s="149">
        <f t="shared" si="0"/>
        <v>2176447</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row>
    <row r="19" spans="1:150" s="168" customFormat="1" ht="48.75" hidden="1" customHeight="1" x14ac:dyDescent="0.3">
      <c r="A19" s="174"/>
      <c r="B19" s="78" t="s">
        <v>205</v>
      </c>
      <c r="C19" s="78">
        <v>6030</v>
      </c>
      <c r="D19" s="156" t="s">
        <v>137</v>
      </c>
      <c r="E19" s="157" t="s">
        <v>138</v>
      </c>
      <c r="F19" s="66" t="s">
        <v>275</v>
      </c>
      <c r="G19" s="153">
        <v>6033530</v>
      </c>
      <c r="H19" s="153"/>
      <c r="I19" s="149">
        <f t="shared" si="0"/>
        <v>6033530</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row>
    <row r="20" spans="1:150" s="168" customFormat="1" ht="45.75" hidden="1" customHeight="1" x14ac:dyDescent="0.3">
      <c r="A20" s="152"/>
      <c r="B20" s="78" t="s">
        <v>206</v>
      </c>
      <c r="C20" s="78">
        <v>7130</v>
      </c>
      <c r="D20" s="156" t="s">
        <v>207</v>
      </c>
      <c r="E20" s="157" t="s">
        <v>208</v>
      </c>
      <c r="F20" s="172" t="s">
        <v>276</v>
      </c>
      <c r="G20" s="153">
        <v>100000</v>
      </c>
      <c r="H20" s="153"/>
      <c r="I20" s="149">
        <f t="shared" si="0"/>
        <v>100000</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row>
    <row r="21" spans="1:150" s="168" customFormat="1" ht="42" hidden="1" customHeight="1" x14ac:dyDescent="0.3">
      <c r="A21" s="152"/>
      <c r="B21" s="78" t="s">
        <v>206</v>
      </c>
      <c r="C21" s="78">
        <v>7130</v>
      </c>
      <c r="D21" s="156" t="s">
        <v>207</v>
      </c>
      <c r="E21" s="157" t="s">
        <v>208</v>
      </c>
      <c r="F21" s="74" t="s">
        <v>277</v>
      </c>
      <c r="G21" s="153"/>
      <c r="H21" s="153">
        <v>150000</v>
      </c>
      <c r="I21" s="149">
        <f t="shared" si="0"/>
        <v>150000</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row>
    <row r="22" spans="1:150" s="168" customFormat="1" ht="59.25" hidden="1" customHeight="1" x14ac:dyDescent="0.3">
      <c r="A22" s="152"/>
      <c r="B22" s="78" t="s">
        <v>209</v>
      </c>
      <c r="C22" s="78">
        <v>7360</v>
      </c>
      <c r="D22" s="156" t="s">
        <v>143</v>
      </c>
      <c r="E22" s="157" t="s">
        <v>278</v>
      </c>
      <c r="F22" s="66" t="s">
        <v>274</v>
      </c>
      <c r="G22" s="153"/>
      <c r="H22" s="153">
        <v>2300000</v>
      </c>
      <c r="I22" s="149">
        <f t="shared" si="0"/>
        <v>2300000</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row>
    <row r="23" spans="1:150" s="168" customFormat="1" ht="42" hidden="1" customHeight="1" x14ac:dyDescent="0.3">
      <c r="A23" s="152"/>
      <c r="B23" s="175" t="s">
        <v>210</v>
      </c>
      <c r="C23" s="176">
        <v>7440</v>
      </c>
      <c r="D23" s="177" t="s">
        <v>151</v>
      </c>
      <c r="E23" s="157" t="s">
        <v>211</v>
      </c>
      <c r="F23" s="66" t="s">
        <v>279</v>
      </c>
      <c r="G23" s="153">
        <v>1000000</v>
      </c>
      <c r="H23" s="153">
        <v>2500000</v>
      </c>
      <c r="I23" s="149">
        <f t="shared" si="0"/>
        <v>3500000</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row>
    <row r="24" spans="1:150" s="168" customFormat="1" ht="58.5" hidden="1" customHeight="1" x14ac:dyDescent="0.3">
      <c r="A24" s="152"/>
      <c r="B24" s="175" t="s">
        <v>280</v>
      </c>
      <c r="C24" s="176">
        <v>8340</v>
      </c>
      <c r="D24" s="177" t="s">
        <v>281</v>
      </c>
      <c r="E24" s="157" t="s">
        <v>282</v>
      </c>
      <c r="F24" s="172" t="s">
        <v>283</v>
      </c>
      <c r="G24" s="153"/>
      <c r="H24" s="153">
        <v>216000</v>
      </c>
      <c r="I24" s="149">
        <f t="shared" si="0"/>
        <v>216000</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row>
    <row r="25" spans="1:150" s="168" customFormat="1" ht="24" hidden="1" customHeight="1" x14ac:dyDescent="0.3">
      <c r="A25" s="152"/>
      <c r="B25" s="78" t="s">
        <v>284</v>
      </c>
      <c r="C25" s="78">
        <v>8000</v>
      </c>
      <c r="D25" s="156" t="s">
        <v>93</v>
      </c>
      <c r="E25" s="81" t="s">
        <v>285</v>
      </c>
      <c r="F25" s="158" t="s">
        <v>286</v>
      </c>
      <c r="G25" s="153">
        <v>0</v>
      </c>
      <c r="H25" s="153"/>
      <c r="I25" s="149">
        <f t="shared" si="0"/>
        <v>0</v>
      </c>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row>
    <row r="26" spans="1:150" s="168" customFormat="1" ht="44.25" hidden="1" customHeight="1" x14ac:dyDescent="0.3">
      <c r="A26" s="152"/>
      <c r="B26" s="78" t="s">
        <v>287</v>
      </c>
      <c r="C26" s="78">
        <v>8311</v>
      </c>
      <c r="D26" s="156" t="s">
        <v>288</v>
      </c>
      <c r="E26" s="157" t="s">
        <v>289</v>
      </c>
      <c r="F26" s="172" t="s">
        <v>290</v>
      </c>
      <c r="G26" s="153"/>
      <c r="H26" s="153">
        <v>2000</v>
      </c>
      <c r="I26" s="149">
        <f t="shared" si="0"/>
        <v>2000</v>
      </c>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row>
    <row r="27" spans="1:150" s="168" customFormat="1" ht="43.5" hidden="1" customHeight="1" x14ac:dyDescent="0.3">
      <c r="A27" s="152"/>
      <c r="B27" s="78" t="s">
        <v>291</v>
      </c>
      <c r="C27" s="78">
        <v>8410</v>
      </c>
      <c r="D27" s="156" t="s">
        <v>292</v>
      </c>
      <c r="E27" s="171" t="s">
        <v>293</v>
      </c>
      <c r="F27" s="158" t="s">
        <v>294</v>
      </c>
      <c r="G27" s="153">
        <v>156552</v>
      </c>
      <c r="H27" s="153"/>
      <c r="I27" s="149">
        <f t="shared" si="0"/>
        <v>156552</v>
      </c>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row>
    <row r="28" spans="1:150" s="168" customFormat="1" ht="44.25" hidden="1" customHeight="1" x14ac:dyDescent="0.3">
      <c r="A28" s="152"/>
      <c r="B28" s="78" t="s">
        <v>284</v>
      </c>
      <c r="C28" s="78">
        <v>8000</v>
      </c>
      <c r="D28" s="156" t="s">
        <v>93</v>
      </c>
      <c r="E28" s="81" t="s">
        <v>285</v>
      </c>
      <c r="F28" s="178" t="s">
        <v>295</v>
      </c>
      <c r="G28" s="153">
        <v>0</v>
      </c>
      <c r="H28" s="153"/>
      <c r="I28" s="149">
        <f t="shared" si="0"/>
        <v>0</v>
      </c>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row>
    <row r="29" spans="1:150" s="168" customFormat="1" ht="18.75" hidden="1" customHeight="1" x14ac:dyDescent="0.3">
      <c r="A29" s="152"/>
      <c r="B29" s="179"/>
      <c r="C29" s="179"/>
      <c r="D29" s="180"/>
      <c r="E29" s="181" t="s">
        <v>213</v>
      </c>
      <c r="F29" s="182"/>
      <c r="G29" s="183">
        <f>SUM(G8:G28)</f>
        <v>13687082</v>
      </c>
      <c r="H29" s="183">
        <f>SUM(H8:H28)</f>
        <v>7861697</v>
      </c>
      <c r="I29" s="149">
        <f>G29+H29</f>
        <v>21548779</v>
      </c>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row>
    <row r="30" spans="1:150" ht="12.75" hidden="1" customHeight="1" x14ac:dyDescent="0.3">
      <c r="F30" s="184" t="s">
        <v>296</v>
      </c>
    </row>
    <row r="31" spans="1:150" ht="23.25" hidden="1" customHeight="1" x14ac:dyDescent="0.2">
      <c r="B31" s="596"/>
      <c r="C31" s="596"/>
      <c r="D31" s="596"/>
      <c r="E31" s="596"/>
      <c r="F31" s="596"/>
      <c r="G31" s="596"/>
      <c r="H31" s="596"/>
      <c r="I31" s="596"/>
    </row>
    <row r="32" spans="1:150" ht="15.75" hidden="1" customHeight="1" x14ac:dyDescent="0.2">
      <c r="B32" s="597"/>
      <c r="C32" s="597"/>
      <c r="D32" s="597"/>
      <c r="E32" s="597"/>
      <c r="F32" s="597"/>
      <c r="G32" s="597"/>
      <c r="H32" s="597"/>
      <c r="I32" s="597"/>
    </row>
    <row r="33" spans="1:150" ht="29.25" hidden="1" customHeight="1" x14ac:dyDescent="0.2">
      <c r="B33" s="597"/>
      <c r="C33" s="597"/>
      <c r="D33" s="597"/>
      <c r="E33" s="597"/>
      <c r="F33" s="597"/>
      <c r="G33" s="597"/>
      <c r="H33" s="597"/>
      <c r="I33" s="597"/>
    </row>
    <row r="34" spans="1:150" hidden="1" x14ac:dyDescent="0.2"/>
    <row r="35" spans="1:150" s="168" customFormat="1" ht="18.75" hidden="1" x14ac:dyDescent="0.3">
      <c r="A35" s="152"/>
      <c r="B35" s="46" t="s">
        <v>214</v>
      </c>
      <c r="C35" s="152"/>
      <c r="D35" s="152"/>
      <c r="E35" s="152"/>
      <c r="G35" s="185" t="s">
        <v>297</v>
      </c>
      <c r="H35" s="152"/>
      <c r="I35" s="152"/>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row>
    <row r="36" spans="1:150" hidden="1" x14ac:dyDescent="0.2"/>
    <row r="37" spans="1:150" ht="59.25" hidden="1" customHeight="1" x14ac:dyDescent="0.2">
      <c r="G37" s="592" t="s">
        <v>298</v>
      </c>
      <c r="H37" s="592"/>
      <c r="I37" s="592"/>
      <c r="J37" s="592"/>
    </row>
    <row r="38" spans="1:150" ht="61.5" hidden="1" customHeight="1" x14ac:dyDescent="0.2">
      <c r="B38" s="594" t="s">
        <v>251</v>
      </c>
      <c r="C38" s="594"/>
      <c r="D38" s="594"/>
      <c r="E38" s="594"/>
      <c r="F38" s="594"/>
      <c r="G38" s="594"/>
      <c r="H38" s="594"/>
      <c r="I38" s="594"/>
    </row>
    <row r="39" spans="1:150" ht="18.75" hidden="1" x14ac:dyDescent="0.3">
      <c r="B39" s="141"/>
      <c r="C39" s="142"/>
      <c r="D39" s="142"/>
      <c r="E39" s="142"/>
      <c r="F39" s="143"/>
      <c r="G39" s="143"/>
      <c r="H39" s="144"/>
      <c r="I39" s="125" t="s">
        <v>198</v>
      </c>
    </row>
    <row r="40" spans="1:150" ht="79.5" hidden="1" x14ac:dyDescent="0.2">
      <c r="B40" s="146" t="s">
        <v>246</v>
      </c>
      <c r="C40" s="146" t="s">
        <v>247</v>
      </c>
      <c r="D40" s="83" t="s">
        <v>248</v>
      </c>
      <c r="E40" s="147" t="s">
        <v>199</v>
      </c>
      <c r="F40" s="84" t="s">
        <v>252</v>
      </c>
      <c r="G40" s="127" t="s">
        <v>6</v>
      </c>
      <c r="H40" s="84" t="s">
        <v>7</v>
      </c>
      <c r="I40" s="84" t="s">
        <v>253</v>
      </c>
    </row>
    <row r="41" spans="1:150" ht="18.75" hidden="1" x14ac:dyDescent="0.2">
      <c r="B41" s="78" t="s">
        <v>215</v>
      </c>
      <c r="C41" s="79"/>
      <c r="D41" s="80"/>
      <c r="E41" s="81" t="s">
        <v>216</v>
      </c>
      <c r="F41" s="149"/>
      <c r="G41" s="149">
        <f>G42</f>
        <v>16047582</v>
      </c>
      <c r="H41" s="149">
        <f>H42</f>
        <v>22050638</v>
      </c>
      <c r="I41" s="149">
        <f>G41+H41</f>
        <v>38098220</v>
      </c>
    </row>
    <row r="42" spans="1:150" ht="18.75" hidden="1" x14ac:dyDescent="0.2">
      <c r="B42" s="78" t="s">
        <v>254</v>
      </c>
      <c r="C42" s="79"/>
      <c r="D42" s="80"/>
      <c r="E42" s="81" t="s">
        <v>216</v>
      </c>
      <c r="F42" s="153"/>
      <c r="G42" s="149">
        <f>G73</f>
        <v>16047582</v>
      </c>
      <c r="H42" s="153">
        <f>SUM(H43:H67)</f>
        <v>22050638</v>
      </c>
      <c r="I42" s="149">
        <f t="shared" ref="I42:I72" si="1">G42+H42</f>
        <v>38098220</v>
      </c>
    </row>
    <row r="43" spans="1:150" ht="75.75" hidden="1" thickBot="1" x14ac:dyDescent="0.35">
      <c r="B43" s="78" t="s">
        <v>255</v>
      </c>
      <c r="C43" s="78">
        <v>1162</v>
      </c>
      <c r="D43" s="156" t="s">
        <v>227</v>
      </c>
      <c r="E43" s="157" t="s">
        <v>256</v>
      </c>
      <c r="F43" s="158" t="s">
        <v>257</v>
      </c>
      <c r="G43" s="153">
        <v>550000</v>
      </c>
      <c r="H43" s="153"/>
      <c r="I43" s="149">
        <f t="shared" si="1"/>
        <v>550000</v>
      </c>
    </row>
    <row r="44" spans="1:150" ht="112.5" hidden="1" x14ac:dyDescent="0.2">
      <c r="B44" s="78" t="s">
        <v>201</v>
      </c>
      <c r="C44" s="78">
        <v>1020</v>
      </c>
      <c r="D44" s="156" t="s">
        <v>104</v>
      </c>
      <c r="E44" s="81" t="s">
        <v>258</v>
      </c>
      <c r="F44" s="66" t="s">
        <v>299</v>
      </c>
      <c r="G44" s="153"/>
      <c r="H44" s="153">
        <v>127941</v>
      </c>
      <c r="I44" s="149">
        <f t="shared" si="1"/>
        <v>127941</v>
      </c>
    </row>
    <row r="45" spans="1:150" ht="112.5" hidden="1" x14ac:dyDescent="0.2">
      <c r="B45" s="78" t="s">
        <v>201</v>
      </c>
      <c r="C45" s="78">
        <v>1020</v>
      </c>
      <c r="D45" s="156" t="s">
        <v>104</v>
      </c>
      <c r="E45" s="81" t="s">
        <v>258</v>
      </c>
      <c r="F45" s="66" t="s">
        <v>300</v>
      </c>
      <c r="G45" s="153">
        <v>60000</v>
      </c>
      <c r="H45" s="153">
        <v>0</v>
      </c>
      <c r="I45" s="149">
        <f t="shared" si="1"/>
        <v>60000</v>
      </c>
    </row>
    <row r="46" spans="1:150" ht="75" hidden="1" x14ac:dyDescent="0.2">
      <c r="B46" s="78">
        <v>111010</v>
      </c>
      <c r="C46" s="78">
        <v>1010</v>
      </c>
      <c r="D46" s="156" t="s">
        <v>104</v>
      </c>
      <c r="E46" s="81" t="s">
        <v>101</v>
      </c>
      <c r="F46" s="66" t="s">
        <v>299</v>
      </c>
      <c r="G46" s="72"/>
      <c r="H46" s="72">
        <f>50000+600000</f>
        <v>650000</v>
      </c>
      <c r="I46" s="149">
        <f t="shared" si="1"/>
        <v>650000</v>
      </c>
    </row>
    <row r="47" spans="1:150" ht="75" hidden="1" customHeight="1" x14ac:dyDescent="0.2">
      <c r="B47" s="78" t="s">
        <v>262</v>
      </c>
      <c r="C47" s="78">
        <v>3160</v>
      </c>
      <c r="D47" s="156" t="s">
        <v>117</v>
      </c>
      <c r="E47" s="81" t="s">
        <v>118</v>
      </c>
      <c r="F47" s="159"/>
      <c r="G47" s="72"/>
      <c r="H47" s="72"/>
      <c r="I47" s="149">
        <f t="shared" si="1"/>
        <v>0</v>
      </c>
    </row>
    <row r="48" spans="1:150" ht="75" hidden="1" x14ac:dyDescent="0.2">
      <c r="B48" s="78" t="s">
        <v>301</v>
      </c>
      <c r="C48" s="78">
        <v>3210</v>
      </c>
      <c r="D48" s="160">
        <v>1050</v>
      </c>
      <c r="E48" s="81" t="s">
        <v>264</v>
      </c>
      <c r="F48" s="161" t="s">
        <v>302</v>
      </c>
      <c r="G48" s="72">
        <v>50000</v>
      </c>
      <c r="H48" s="72"/>
      <c r="I48" s="149">
        <f t="shared" si="1"/>
        <v>50000</v>
      </c>
    </row>
    <row r="49" spans="2:9" ht="75.75" hidden="1" thickBot="1" x14ac:dyDescent="0.35">
      <c r="B49" s="78" t="s">
        <v>265</v>
      </c>
      <c r="C49" s="78">
        <v>3242</v>
      </c>
      <c r="D49" s="156" t="s">
        <v>121</v>
      </c>
      <c r="E49" s="157" t="s">
        <v>122</v>
      </c>
      <c r="F49" s="162" t="s">
        <v>303</v>
      </c>
      <c r="G49" s="163">
        <v>1516000</v>
      </c>
      <c r="H49" s="81"/>
      <c r="I49" s="149">
        <f t="shared" si="1"/>
        <v>1516000</v>
      </c>
    </row>
    <row r="50" spans="2:9" ht="38.25" hidden="1" customHeight="1" x14ac:dyDescent="0.3">
      <c r="B50" s="78">
        <v>114060</v>
      </c>
      <c r="C50" s="78">
        <v>4060</v>
      </c>
      <c r="D50" s="170" t="s">
        <v>127</v>
      </c>
      <c r="E50" s="157" t="s">
        <v>304</v>
      </c>
      <c r="F50" s="66" t="s">
        <v>299</v>
      </c>
      <c r="G50" s="163"/>
      <c r="H50" s="81">
        <f>1175000-600000</f>
        <v>575000</v>
      </c>
      <c r="I50" s="149">
        <f>G50+H50</f>
        <v>575000</v>
      </c>
    </row>
    <row r="51" spans="2:9" ht="57" hidden="1" thickBot="1" x14ac:dyDescent="0.35">
      <c r="B51" s="78" t="s">
        <v>267</v>
      </c>
      <c r="C51" s="78">
        <v>4082</v>
      </c>
      <c r="D51" s="156" t="s">
        <v>305</v>
      </c>
      <c r="E51" s="157" t="s">
        <v>132</v>
      </c>
      <c r="F51" s="75" t="s">
        <v>268</v>
      </c>
      <c r="G51" s="72">
        <v>50000</v>
      </c>
      <c r="H51" s="72"/>
      <c r="I51" s="149">
        <f t="shared" si="1"/>
        <v>50000</v>
      </c>
    </row>
    <row r="52" spans="2:9" ht="75.75" hidden="1" thickBot="1" x14ac:dyDescent="0.35">
      <c r="B52" s="169" t="s">
        <v>202</v>
      </c>
      <c r="C52" s="169">
        <v>5032</v>
      </c>
      <c r="D52" s="170" t="s">
        <v>203</v>
      </c>
      <c r="E52" s="171" t="s">
        <v>204</v>
      </c>
      <c r="F52" s="172" t="s">
        <v>269</v>
      </c>
      <c r="G52" s="153">
        <v>2700000</v>
      </c>
      <c r="H52" s="153">
        <v>517250</v>
      </c>
      <c r="I52" s="149">
        <f t="shared" si="1"/>
        <v>3217250</v>
      </c>
    </row>
    <row r="53" spans="2:9" ht="75.75" hidden="1" thickBot="1" x14ac:dyDescent="0.35">
      <c r="B53" s="169" t="s">
        <v>217</v>
      </c>
      <c r="C53" s="169">
        <v>6013</v>
      </c>
      <c r="D53" s="170" t="s">
        <v>137</v>
      </c>
      <c r="E53" s="157" t="s">
        <v>218</v>
      </c>
      <c r="F53" s="74" t="s">
        <v>270</v>
      </c>
      <c r="G53" s="153">
        <v>366000</v>
      </c>
      <c r="H53" s="153"/>
      <c r="I53" s="149">
        <f t="shared" si="1"/>
        <v>366000</v>
      </c>
    </row>
    <row r="54" spans="2:9" ht="75.75" hidden="1" thickBot="1" x14ac:dyDescent="0.35">
      <c r="B54" s="169" t="s">
        <v>217</v>
      </c>
      <c r="C54" s="169">
        <v>6013</v>
      </c>
      <c r="D54" s="170" t="s">
        <v>137</v>
      </c>
      <c r="E54" s="157" t="s">
        <v>218</v>
      </c>
      <c r="F54" s="66" t="s">
        <v>299</v>
      </c>
      <c r="G54" s="153"/>
      <c r="H54" s="153">
        <v>2486000</v>
      </c>
      <c r="I54" s="149">
        <f t="shared" si="1"/>
        <v>2486000</v>
      </c>
    </row>
    <row r="55" spans="2:9" ht="94.5" hidden="1" thickBot="1" x14ac:dyDescent="0.35">
      <c r="B55" s="169" t="s">
        <v>271</v>
      </c>
      <c r="C55" s="169">
        <v>6020</v>
      </c>
      <c r="D55" s="170" t="s">
        <v>137</v>
      </c>
      <c r="E55" s="157" t="s">
        <v>272</v>
      </c>
      <c r="F55" s="173" t="s">
        <v>273</v>
      </c>
      <c r="G55" s="153">
        <v>1230000</v>
      </c>
      <c r="H55" s="153"/>
      <c r="I55" s="149">
        <f t="shared" si="1"/>
        <v>1230000</v>
      </c>
    </row>
    <row r="56" spans="2:9" ht="75.75" hidden="1" thickBot="1" x14ac:dyDescent="0.35">
      <c r="B56" s="78" t="s">
        <v>205</v>
      </c>
      <c r="C56" s="78">
        <v>6030</v>
      </c>
      <c r="D56" s="156" t="s">
        <v>137</v>
      </c>
      <c r="E56" s="157" t="s">
        <v>138</v>
      </c>
      <c r="F56" s="66" t="s">
        <v>299</v>
      </c>
      <c r="G56" s="153"/>
      <c r="H56" s="153">
        <f>2176447+3625000</f>
        <v>5801447</v>
      </c>
      <c r="I56" s="149">
        <f t="shared" si="1"/>
        <v>5801447</v>
      </c>
    </row>
    <row r="57" spans="2:9" ht="75.75" hidden="1" thickBot="1" x14ac:dyDescent="0.35">
      <c r="B57" s="78" t="s">
        <v>205</v>
      </c>
      <c r="C57" s="78">
        <v>6030</v>
      </c>
      <c r="D57" s="156" t="s">
        <v>137</v>
      </c>
      <c r="E57" s="157" t="s">
        <v>138</v>
      </c>
      <c r="F57" s="66" t="s">
        <v>275</v>
      </c>
      <c r="G57" s="153">
        <f>6033530+1200000</f>
        <v>7233530</v>
      </c>
      <c r="H57" s="153"/>
      <c r="I57" s="149">
        <f t="shared" si="1"/>
        <v>7233530</v>
      </c>
    </row>
    <row r="58" spans="2:9" ht="75.75" hidden="1" thickBot="1" x14ac:dyDescent="0.35">
      <c r="B58" s="78" t="s">
        <v>206</v>
      </c>
      <c r="C58" s="78">
        <v>7130</v>
      </c>
      <c r="D58" s="156" t="s">
        <v>207</v>
      </c>
      <c r="E58" s="157" t="s">
        <v>208</v>
      </c>
      <c r="F58" s="172" t="s">
        <v>276</v>
      </c>
      <c r="G58" s="153">
        <f>100000+50000</f>
        <v>150000</v>
      </c>
      <c r="H58" s="153"/>
      <c r="I58" s="149">
        <f t="shared" si="1"/>
        <v>150000</v>
      </c>
    </row>
    <row r="59" spans="2:9" ht="57" hidden="1" thickBot="1" x14ac:dyDescent="0.35">
      <c r="B59" s="78" t="s">
        <v>206</v>
      </c>
      <c r="C59" s="78">
        <v>7130</v>
      </c>
      <c r="D59" s="156" t="s">
        <v>207</v>
      </c>
      <c r="E59" s="157" t="s">
        <v>208</v>
      </c>
      <c r="F59" s="74" t="s">
        <v>277</v>
      </c>
      <c r="G59" s="153"/>
      <c r="H59" s="153">
        <v>150000</v>
      </c>
      <c r="I59" s="149">
        <f t="shared" si="1"/>
        <v>150000</v>
      </c>
    </row>
    <row r="60" spans="2:9" ht="75.75" hidden="1" thickBot="1" x14ac:dyDescent="0.35">
      <c r="B60" s="78" t="s">
        <v>219</v>
      </c>
      <c r="C60" s="78">
        <v>7363</v>
      </c>
      <c r="D60" s="156" t="s">
        <v>143</v>
      </c>
      <c r="E60" s="157" t="s">
        <v>278</v>
      </c>
      <c r="F60" s="66" t="s">
        <v>299</v>
      </c>
      <c r="G60" s="153"/>
      <c r="H60" s="153">
        <f>2300000+3000000</f>
        <v>5300000</v>
      </c>
      <c r="I60" s="149">
        <f t="shared" si="1"/>
        <v>5300000</v>
      </c>
    </row>
    <row r="61" spans="2:9" ht="75.75" hidden="1" thickBot="1" x14ac:dyDescent="0.35">
      <c r="B61" s="175" t="s">
        <v>220</v>
      </c>
      <c r="C61" s="176">
        <v>7442</v>
      </c>
      <c r="D61" s="177" t="s">
        <v>151</v>
      </c>
      <c r="E61" s="157" t="s">
        <v>211</v>
      </c>
      <c r="F61" s="66" t="s">
        <v>299</v>
      </c>
      <c r="G61" s="153">
        <f>1000000+550000-40000-95000-50000</f>
        <v>1365000</v>
      </c>
      <c r="H61" s="153">
        <f>2500000+25000</f>
        <v>2525000</v>
      </c>
      <c r="I61" s="149">
        <f t="shared" si="1"/>
        <v>3890000</v>
      </c>
    </row>
    <row r="62" spans="2:9" ht="75.75" hidden="1" thickBot="1" x14ac:dyDescent="0.35">
      <c r="B62" s="175" t="s">
        <v>212</v>
      </c>
      <c r="C62" s="176">
        <v>7670</v>
      </c>
      <c r="D62" s="186" t="s">
        <v>306</v>
      </c>
      <c r="E62" s="157" t="s">
        <v>307</v>
      </c>
      <c r="F62" s="173" t="s">
        <v>308</v>
      </c>
      <c r="G62" s="153"/>
      <c r="H62" s="153">
        <v>1600000</v>
      </c>
      <c r="I62" s="149">
        <f t="shared" si="1"/>
        <v>1600000</v>
      </c>
    </row>
    <row r="63" spans="2:9" ht="114" hidden="1" customHeight="1" x14ac:dyDescent="0.3">
      <c r="B63" s="175">
        <v>117691</v>
      </c>
      <c r="C63" s="176">
        <v>7691</v>
      </c>
      <c r="D63" s="186" t="s">
        <v>306</v>
      </c>
      <c r="E63" s="82" t="s">
        <v>309</v>
      </c>
      <c r="F63" s="66" t="s">
        <v>299</v>
      </c>
      <c r="G63" s="153"/>
      <c r="H63" s="153">
        <v>1400000</v>
      </c>
      <c r="I63" s="149">
        <f t="shared" si="1"/>
        <v>1400000</v>
      </c>
    </row>
    <row r="64" spans="2:9" ht="57" hidden="1" thickBot="1" x14ac:dyDescent="0.35">
      <c r="B64" s="175" t="s">
        <v>280</v>
      </c>
      <c r="C64" s="176">
        <v>8340</v>
      </c>
      <c r="D64" s="177" t="s">
        <v>281</v>
      </c>
      <c r="E64" s="157" t="s">
        <v>282</v>
      </c>
      <c r="F64" s="172" t="s">
        <v>283</v>
      </c>
      <c r="G64" s="153"/>
      <c r="H64" s="153">
        <f>216000+700000</f>
        <v>916000</v>
      </c>
      <c r="I64" s="149">
        <f t="shared" si="1"/>
        <v>916000</v>
      </c>
    </row>
    <row r="65" spans="2:9" ht="19.5" hidden="1" customHeight="1" x14ac:dyDescent="0.3">
      <c r="B65" s="78"/>
      <c r="C65" s="78"/>
      <c r="D65" s="156"/>
      <c r="E65" s="81"/>
      <c r="F65" s="158"/>
      <c r="G65" s="153">
        <v>0</v>
      </c>
      <c r="H65" s="153"/>
      <c r="I65" s="149">
        <f t="shared" si="1"/>
        <v>0</v>
      </c>
    </row>
    <row r="66" spans="2:9" ht="57" hidden="1" thickBot="1" x14ac:dyDescent="0.35">
      <c r="B66" s="78" t="s">
        <v>287</v>
      </c>
      <c r="C66" s="78">
        <v>8311</v>
      </c>
      <c r="D66" s="156" t="s">
        <v>288</v>
      </c>
      <c r="E66" s="157" t="s">
        <v>289</v>
      </c>
      <c r="F66" s="172" t="s">
        <v>290</v>
      </c>
      <c r="G66" s="153"/>
      <c r="H66" s="153">
        <v>2000</v>
      </c>
      <c r="I66" s="149">
        <f t="shared" si="1"/>
        <v>2000</v>
      </c>
    </row>
    <row r="67" spans="2:9" ht="75.75" hidden="1" thickBot="1" x14ac:dyDescent="0.35">
      <c r="B67" s="78" t="s">
        <v>291</v>
      </c>
      <c r="C67" s="78">
        <v>8410</v>
      </c>
      <c r="D67" s="156" t="s">
        <v>292</v>
      </c>
      <c r="E67" s="171" t="s">
        <v>293</v>
      </c>
      <c r="F67" s="158" t="s">
        <v>294</v>
      </c>
      <c r="G67" s="153">
        <v>156552</v>
      </c>
      <c r="H67" s="153"/>
      <c r="I67" s="149">
        <f t="shared" si="1"/>
        <v>156552</v>
      </c>
    </row>
    <row r="68" spans="2:9" ht="75.75" hidden="1" thickBot="1" x14ac:dyDescent="0.35">
      <c r="B68" s="78" t="s">
        <v>221</v>
      </c>
      <c r="C68" s="78">
        <v>9770</v>
      </c>
      <c r="D68" s="156" t="s">
        <v>93</v>
      </c>
      <c r="E68" s="82" t="s">
        <v>310</v>
      </c>
      <c r="F68" s="178" t="s">
        <v>311</v>
      </c>
      <c r="G68" s="153">
        <v>230500</v>
      </c>
      <c r="H68" s="153"/>
      <c r="I68" s="149">
        <f t="shared" si="1"/>
        <v>230500</v>
      </c>
    </row>
    <row r="69" spans="2:9" ht="75.75" hidden="1" thickBot="1" x14ac:dyDescent="0.35">
      <c r="B69" s="78">
        <v>119800</v>
      </c>
      <c r="C69" s="78">
        <v>9800</v>
      </c>
      <c r="D69" s="156" t="s">
        <v>93</v>
      </c>
      <c r="E69" s="82" t="s">
        <v>312</v>
      </c>
      <c r="F69" s="178" t="s">
        <v>313</v>
      </c>
      <c r="G69" s="153">
        <v>100000</v>
      </c>
      <c r="H69" s="153"/>
      <c r="I69" s="149">
        <f t="shared" si="1"/>
        <v>100000</v>
      </c>
    </row>
    <row r="70" spans="2:9" ht="132" hidden="1" thickBot="1" x14ac:dyDescent="0.35">
      <c r="B70" s="78">
        <v>119800</v>
      </c>
      <c r="C70" s="78">
        <v>9800</v>
      </c>
      <c r="D70" s="156" t="s">
        <v>93</v>
      </c>
      <c r="E70" s="82" t="s">
        <v>312</v>
      </c>
      <c r="F70" s="178" t="s">
        <v>314</v>
      </c>
      <c r="G70" s="153">
        <v>200000</v>
      </c>
      <c r="H70" s="153"/>
      <c r="I70" s="149">
        <f t="shared" si="1"/>
        <v>200000</v>
      </c>
    </row>
    <row r="71" spans="2:9" ht="75.75" hidden="1" thickBot="1" x14ac:dyDescent="0.35">
      <c r="B71" s="78">
        <v>119800</v>
      </c>
      <c r="C71" s="78">
        <v>9800</v>
      </c>
      <c r="D71" s="156" t="s">
        <v>93</v>
      </c>
      <c r="E71" s="82" t="s">
        <v>312</v>
      </c>
      <c r="F71" s="178" t="s">
        <v>315</v>
      </c>
      <c r="G71" s="153">
        <v>50000</v>
      </c>
      <c r="H71" s="153"/>
      <c r="I71" s="149">
        <f t="shared" si="1"/>
        <v>50000</v>
      </c>
    </row>
    <row r="72" spans="2:9" ht="150.75" hidden="1" thickBot="1" x14ac:dyDescent="0.35">
      <c r="B72" s="78">
        <v>119800</v>
      </c>
      <c r="C72" s="78">
        <v>9800</v>
      </c>
      <c r="D72" s="156" t="s">
        <v>93</v>
      </c>
      <c r="E72" s="82" t="s">
        <v>312</v>
      </c>
      <c r="F72" s="178" t="s">
        <v>316</v>
      </c>
      <c r="G72" s="153">
        <v>40000</v>
      </c>
      <c r="H72" s="153"/>
      <c r="I72" s="149">
        <f t="shared" si="1"/>
        <v>40000</v>
      </c>
    </row>
    <row r="73" spans="2:9" ht="18.75" hidden="1" x14ac:dyDescent="0.3">
      <c r="B73" s="179"/>
      <c r="C73" s="179"/>
      <c r="D73" s="180"/>
      <c r="E73" s="181" t="s">
        <v>213</v>
      </c>
      <c r="F73" s="182"/>
      <c r="G73" s="183">
        <f>SUM(G43:G72)</f>
        <v>16047582</v>
      </c>
      <c r="H73" s="183">
        <f>SUM(H43:H68)</f>
        <v>22050638</v>
      </c>
      <c r="I73" s="149">
        <f>G73+H73</f>
        <v>38098220</v>
      </c>
    </row>
    <row r="74" spans="2:9" ht="15.75" hidden="1" customHeight="1" x14ac:dyDescent="0.3">
      <c r="F74" s="184"/>
    </row>
    <row r="75" spans="2:9" hidden="1" x14ac:dyDescent="0.2">
      <c r="B75" s="596"/>
      <c r="C75" s="596"/>
      <c r="D75" s="596"/>
      <c r="E75" s="596"/>
      <c r="F75" s="596"/>
      <c r="G75" s="596"/>
      <c r="H75" s="596"/>
      <c r="I75" s="596"/>
    </row>
    <row r="76" spans="2:9" hidden="1" x14ac:dyDescent="0.2">
      <c r="B76" s="597"/>
      <c r="C76" s="597"/>
      <c r="D76" s="597"/>
      <c r="E76" s="597"/>
      <c r="F76" s="597"/>
      <c r="G76" s="597"/>
      <c r="H76" s="597"/>
      <c r="I76" s="597"/>
    </row>
    <row r="77" spans="2:9" hidden="1" x14ac:dyDescent="0.2">
      <c r="B77" s="597"/>
      <c r="C77" s="597"/>
      <c r="D77" s="597"/>
      <c r="E77" s="597"/>
      <c r="F77" s="597"/>
      <c r="G77" s="597"/>
      <c r="H77" s="597"/>
      <c r="I77" s="597"/>
    </row>
    <row r="78" spans="2:9" hidden="1" x14ac:dyDescent="0.2"/>
    <row r="79" spans="2:9" ht="18.75" hidden="1" x14ac:dyDescent="0.3">
      <c r="B79" s="46" t="s">
        <v>214</v>
      </c>
      <c r="C79" s="152"/>
      <c r="D79" s="152"/>
      <c r="E79" s="152"/>
      <c r="F79" s="168"/>
      <c r="G79" s="185" t="s">
        <v>297</v>
      </c>
      <c r="H79" s="152"/>
      <c r="I79" s="152"/>
    </row>
    <row r="80" spans="2:9" hidden="1" x14ac:dyDescent="0.2"/>
    <row r="81" spans="2:10" ht="72" hidden="1" customHeight="1" x14ac:dyDescent="0.2">
      <c r="G81" s="592" t="s">
        <v>317</v>
      </c>
      <c r="H81" s="592"/>
      <c r="I81" s="592"/>
      <c r="J81" s="592"/>
    </row>
    <row r="82" spans="2:10" ht="54" hidden="1" customHeight="1" x14ac:dyDescent="0.2">
      <c r="B82" s="594" t="s">
        <v>251</v>
      </c>
      <c r="C82" s="594"/>
      <c r="D82" s="594"/>
      <c r="E82" s="594"/>
      <c r="F82" s="594"/>
      <c r="G82" s="594"/>
      <c r="H82" s="594"/>
      <c r="I82" s="594"/>
    </row>
    <row r="83" spans="2:10" ht="18.75" hidden="1" x14ac:dyDescent="0.3">
      <c r="B83" s="141"/>
      <c r="C83" s="142"/>
      <c r="D83" s="142"/>
      <c r="E83" s="142"/>
      <c r="F83" s="143"/>
      <c r="G83" s="143"/>
      <c r="H83" s="144"/>
      <c r="I83" s="125" t="s">
        <v>198</v>
      </c>
    </row>
    <row r="84" spans="2:10" ht="79.5" hidden="1" x14ac:dyDescent="0.2">
      <c r="B84" s="146" t="s">
        <v>246</v>
      </c>
      <c r="C84" s="146" t="s">
        <v>247</v>
      </c>
      <c r="D84" s="83" t="s">
        <v>248</v>
      </c>
      <c r="E84" s="147" t="s">
        <v>199</v>
      </c>
      <c r="F84" s="84" t="s">
        <v>252</v>
      </c>
      <c r="G84" s="127" t="s">
        <v>6</v>
      </c>
      <c r="H84" s="84" t="s">
        <v>7</v>
      </c>
      <c r="I84" s="84" t="s">
        <v>253</v>
      </c>
    </row>
    <row r="85" spans="2:10" ht="18.75" hidden="1" x14ac:dyDescent="0.3">
      <c r="B85" s="78" t="s">
        <v>215</v>
      </c>
      <c r="C85" s="79"/>
      <c r="D85" s="80"/>
      <c r="E85" s="81" t="s">
        <v>216</v>
      </c>
      <c r="F85" s="149"/>
      <c r="G85" s="187">
        <f>G86</f>
        <v>15984024</v>
      </c>
      <c r="H85" s="149">
        <f>H86</f>
        <v>21942697</v>
      </c>
      <c r="I85" s="149">
        <f t="shared" ref="I85:I120" si="2">G85+H85</f>
        <v>37926721</v>
      </c>
    </row>
    <row r="86" spans="2:10" ht="18.75" hidden="1" x14ac:dyDescent="0.2">
      <c r="B86" s="78" t="s">
        <v>254</v>
      </c>
      <c r="C86" s="79"/>
      <c r="D86" s="80"/>
      <c r="E86" s="81" t="s">
        <v>216</v>
      </c>
      <c r="F86" s="153"/>
      <c r="G86" s="153">
        <f>SUM(G87:G114)</f>
        <v>15984024</v>
      </c>
      <c r="H86" s="153">
        <f>SUM(H87:H114)</f>
        <v>21942697</v>
      </c>
      <c r="I86" s="149">
        <f t="shared" si="2"/>
        <v>37926721</v>
      </c>
    </row>
    <row r="87" spans="2:10" ht="75.75" hidden="1" thickBot="1" x14ac:dyDescent="0.35">
      <c r="B87" s="78" t="s">
        <v>255</v>
      </c>
      <c r="C87" s="78">
        <v>1162</v>
      </c>
      <c r="D87" s="156" t="s">
        <v>227</v>
      </c>
      <c r="E87" s="157" t="s">
        <v>256</v>
      </c>
      <c r="F87" s="158" t="s">
        <v>257</v>
      </c>
      <c r="G87" s="153">
        <v>179742</v>
      </c>
      <c r="H87" s="153"/>
      <c r="I87" s="149">
        <f t="shared" si="2"/>
        <v>179742</v>
      </c>
    </row>
    <row r="88" spans="2:10" ht="75" hidden="1" x14ac:dyDescent="0.2">
      <c r="B88" s="78" t="s">
        <v>301</v>
      </c>
      <c r="C88" s="78">
        <v>3210</v>
      </c>
      <c r="D88" s="160">
        <v>1050</v>
      </c>
      <c r="E88" s="81" t="s">
        <v>264</v>
      </c>
      <c r="F88" s="161" t="s">
        <v>302</v>
      </c>
      <c r="G88" s="188">
        <v>50000</v>
      </c>
      <c r="H88" s="72"/>
      <c r="I88" s="149">
        <f t="shared" si="2"/>
        <v>50000</v>
      </c>
    </row>
    <row r="89" spans="2:10" ht="75.75" hidden="1" thickBot="1" x14ac:dyDescent="0.35">
      <c r="B89" s="78" t="s">
        <v>265</v>
      </c>
      <c r="C89" s="78">
        <v>3242</v>
      </c>
      <c r="D89" s="156" t="s">
        <v>121</v>
      </c>
      <c r="E89" s="157" t="s">
        <v>122</v>
      </c>
      <c r="F89" s="162" t="s">
        <v>303</v>
      </c>
      <c r="G89" s="156">
        <v>1516000</v>
      </c>
      <c r="H89" s="81"/>
      <c r="I89" s="149">
        <f t="shared" si="2"/>
        <v>1516000</v>
      </c>
    </row>
    <row r="90" spans="2:10" ht="75.75" hidden="1" thickBot="1" x14ac:dyDescent="0.35">
      <c r="B90" s="78">
        <v>114060</v>
      </c>
      <c r="C90" s="78">
        <v>4060</v>
      </c>
      <c r="D90" s="170" t="s">
        <v>127</v>
      </c>
      <c r="E90" s="157" t="s">
        <v>304</v>
      </c>
      <c r="F90" s="66" t="s">
        <v>299</v>
      </c>
      <c r="G90" s="156"/>
      <c r="H90" s="81">
        <v>775000</v>
      </c>
      <c r="I90" s="149">
        <f t="shared" si="2"/>
        <v>775000</v>
      </c>
    </row>
    <row r="91" spans="2:10" ht="57" hidden="1" thickBot="1" x14ac:dyDescent="0.35">
      <c r="B91" s="78" t="s">
        <v>267</v>
      </c>
      <c r="C91" s="78">
        <v>4082</v>
      </c>
      <c r="D91" s="156" t="s">
        <v>305</v>
      </c>
      <c r="E91" s="157" t="s">
        <v>132</v>
      </c>
      <c r="F91" s="75" t="s">
        <v>268</v>
      </c>
      <c r="G91" s="188">
        <v>50000</v>
      </c>
      <c r="H91" s="72"/>
      <c r="I91" s="149">
        <f t="shared" si="2"/>
        <v>50000</v>
      </c>
    </row>
    <row r="92" spans="2:10" ht="75.75" hidden="1" thickBot="1" x14ac:dyDescent="0.35">
      <c r="B92" s="169" t="s">
        <v>202</v>
      </c>
      <c r="C92" s="169">
        <v>5032</v>
      </c>
      <c r="D92" s="170" t="s">
        <v>203</v>
      </c>
      <c r="E92" s="171" t="s">
        <v>204</v>
      </c>
      <c r="F92" s="172" t="s">
        <v>269</v>
      </c>
      <c r="G92" s="188">
        <v>2700000</v>
      </c>
      <c r="H92" s="153">
        <v>517250</v>
      </c>
      <c r="I92" s="149">
        <f t="shared" si="2"/>
        <v>3217250</v>
      </c>
    </row>
    <row r="93" spans="2:10" ht="75.75" hidden="1" thickBot="1" x14ac:dyDescent="0.35">
      <c r="B93" s="169" t="s">
        <v>217</v>
      </c>
      <c r="C93" s="169">
        <v>6013</v>
      </c>
      <c r="D93" s="170" t="s">
        <v>137</v>
      </c>
      <c r="E93" s="157" t="s">
        <v>218</v>
      </c>
      <c r="F93" s="74" t="s">
        <v>270</v>
      </c>
      <c r="G93" s="188">
        <v>100000</v>
      </c>
      <c r="H93" s="153"/>
      <c r="I93" s="149">
        <f t="shared" si="2"/>
        <v>100000</v>
      </c>
    </row>
    <row r="94" spans="2:10" ht="75.75" hidden="1" thickBot="1" x14ac:dyDescent="0.35">
      <c r="B94" s="169" t="s">
        <v>217</v>
      </c>
      <c r="C94" s="169">
        <v>6013</v>
      </c>
      <c r="D94" s="170" t="s">
        <v>137</v>
      </c>
      <c r="E94" s="157" t="s">
        <v>218</v>
      </c>
      <c r="F94" s="66" t="s">
        <v>299</v>
      </c>
      <c r="G94" s="188"/>
      <c r="H94" s="153">
        <v>2486000</v>
      </c>
      <c r="I94" s="149">
        <f t="shared" si="2"/>
        <v>2486000</v>
      </c>
    </row>
    <row r="95" spans="2:10" ht="94.5" hidden="1" thickBot="1" x14ac:dyDescent="0.35">
      <c r="B95" s="169" t="s">
        <v>271</v>
      </c>
      <c r="C95" s="169">
        <v>6020</v>
      </c>
      <c r="D95" s="170" t="s">
        <v>137</v>
      </c>
      <c r="E95" s="157" t="s">
        <v>272</v>
      </c>
      <c r="F95" s="173" t="s">
        <v>273</v>
      </c>
      <c r="G95" s="188">
        <v>1496000</v>
      </c>
      <c r="H95" s="153"/>
      <c r="I95" s="149">
        <f t="shared" si="2"/>
        <v>1496000</v>
      </c>
    </row>
    <row r="96" spans="2:10" ht="75.75" hidden="1" thickBot="1" x14ac:dyDescent="0.35">
      <c r="B96" s="78" t="s">
        <v>205</v>
      </c>
      <c r="C96" s="78">
        <v>6030</v>
      </c>
      <c r="D96" s="156" t="s">
        <v>137</v>
      </c>
      <c r="E96" s="157" t="s">
        <v>138</v>
      </c>
      <c r="F96" s="66" t="s">
        <v>299</v>
      </c>
      <c r="G96" s="188"/>
      <c r="H96" s="153">
        <v>6001447</v>
      </c>
      <c r="I96" s="149">
        <f t="shared" si="2"/>
        <v>6001447</v>
      </c>
    </row>
    <row r="97" spans="2:9" ht="75.75" hidden="1" thickBot="1" x14ac:dyDescent="0.35">
      <c r="B97" s="78" t="s">
        <v>205</v>
      </c>
      <c r="C97" s="78">
        <v>6030</v>
      </c>
      <c r="D97" s="156" t="s">
        <v>137</v>
      </c>
      <c r="E97" s="157" t="s">
        <v>138</v>
      </c>
      <c r="F97" s="66" t="s">
        <v>275</v>
      </c>
      <c r="G97" s="188">
        <f>6033530+1200000</f>
        <v>7233530</v>
      </c>
      <c r="H97" s="153"/>
      <c r="I97" s="149">
        <f t="shared" si="2"/>
        <v>7233530</v>
      </c>
    </row>
    <row r="98" spans="2:9" ht="75.75" hidden="1" thickBot="1" x14ac:dyDescent="0.35">
      <c r="B98" s="78" t="s">
        <v>206</v>
      </c>
      <c r="C98" s="78">
        <v>7130</v>
      </c>
      <c r="D98" s="156" t="s">
        <v>207</v>
      </c>
      <c r="E98" s="157" t="s">
        <v>208</v>
      </c>
      <c r="F98" s="172" t="s">
        <v>276</v>
      </c>
      <c r="G98" s="188">
        <v>300000</v>
      </c>
      <c r="H98" s="153"/>
      <c r="I98" s="149">
        <f t="shared" si="2"/>
        <v>300000</v>
      </c>
    </row>
    <row r="99" spans="2:9" ht="57" hidden="1" thickBot="1" x14ac:dyDescent="0.35">
      <c r="B99" s="78" t="s">
        <v>206</v>
      </c>
      <c r="C99" s="78">
        <v>7130</v>
      </c>
      <c r="D99" s="156" t="s">
        <v>207</v>
      </c>
      <c r="E99" s="157" t="s">
        <v>208</v>
      </c>
      <c r="F99" s="74" t="s">
        <v>277</v>
      </c>
      <c r="G99" s="188"/>
      <c r="H99" s="153">
        <v>150000</v>
      </c>
      <c r="I99" s="149">
        <f t="shared" si="2"/>
        <v>150000</v>
      </c>
    </row>
    <row r="100" spans="2:9" ht="75.75" hidden="1" thickBot="1" x14ac:dyDescent="0.35">
      <c r="B100" s="78" t="s">
        <v>219</v>
      </c>
      <c r="C100" s="78">
        <v>7363</v>
      </c>
      <c r="D100" s="156" t="s">
        <v>143</v>
      </c>
      <c r="E100" s="157" t="s">
        <v>278</v>
      </c>
      <c r="F100" s="66" t="s">
        <v>299</v>
      </c>
      <c r="G100" s="188"/>
      <c r="H100" s="153">
        <f>2300000+3000000</f>
        <v>5300000</v>
      </c>
      <c r="I100" s="149">
        <f t="shared" si="2"/>
        <v>5300000</v>
      </c>
    </row>
    <row r="101" spans="2:9" ht="75.75" hidden="1" thickBot="1" x14ac:dyDescent="0.35">
      <c r="B101" s="175" t="s">
        <v>220</v>
      </c>
      <c r="C101" s="176">
        <v>7442</v>
      </c>
      <c r="D101" s="177" t="s">
        <v>151</v>
      </c>
      <c r="E101" s="157" t="s">
        <v>211</v>
      </c>
      <c r="F101" s="66" t="s">
        <v>299</v>
      </c>
      <c r="G101" s="188">
        <f>1000000+550000-40000-95000-50000</f>
        <v>1365000</v>
      </c>
      <c r="H101" s="153">
        <f>2500000+25000</f>
        <v>2525000</v>
      </c>
      <c r="I101" s="149">
        <f t="shared" si="2"/>
        <v>3890000</v>
      </c>
    </row>
    <row r="102" spans="2:9" ht="75.75" hidden="1" thickBot="1" x14ac:dyDescent="0.35">
      <c r="B102" s="175" t="s">
        <v>212</v>
      </c>
      <c r="C102" s="176">
        <v>7670</v>
      </c>
      <c r="D102" s="186" t="s">
        <v>306</v>
      </c>
      <c r="E102" s="157" t="s">
        <v>307</v>
      </c>
      <c r="F102" s="173" t="s">
        <v>308</v>
      </c>
      <c r="G102" s="188"/>
      <c r="H102" s="153">
        <v>1600000</v>
      </c>
      <c r="I102" s="149">
        <f t="shared" si="2"/>
        <v>1600000</v>
      </c>
    </row>
    <row r="103" spans="2:9" ht="188.25" hidden="1" thickBot="1" x14ac:dyDescent="0.35">
      <c r="B103" s="175">
        <v>117691</v>
      </c>
      <c r="C103" s="176">
        <v>7691</v>
      </c>
      <c r="D103" s="186" t="s">
        <v>306</v>
      </c>
      <c r="E103" s="82" t="s">
        <v>309</v>
      </c>
      <c r="F103" s="66" t="s">
        <v>299</v>
      </c>
      <c r="G103" s="188"/>
      <c r="H103" s="153">
        <v>1400000</v>
      </c>
      <c r="I103" s="149">
        <f t="shared" si="2"/>
        <v>1400000</v>
      </c>
    </row>
    <row r="104" spans="2:9" ht="57" hidden="1" thickBot="1" x14ac:dyDescent="0.35">
      <c r="B104" s="175" t="s">
        <v>280</v>
      </c>
      <c r="C104" s="176">
        <v>8340</v>
      </c>
      <c r="D104" s="177" t="s">
        <v>281</v>
      </c>
      <c r="E104" s="157" t="s">
        <v>282</v>
      </c>
      <c r="F104" s="172" t="s">
        <v>283</v>
      </c>
      <c r="G104" s="188"/>
      <c r="H104" s="153">
        <f>216000+700000</f>
        <v>916000</v>
      </c>
      <c r="I104" s="149">
        <f t="shared" si="2"/>
        <v>916000</v>
      </c>
    </row>
    <row r="105" spans="2:9" ht="18.75" hidden="1" x14ac:dyDescent="0.3">
      <c r="B105" s="78"/>
      <c r="C105" s="78"/>
      <c r="D105" s="156"/>
      <c r="E105" s="81"/>
      <c r="F105" s="158"/>
      <c r="G105" s="188">
        <v>0</v>
      </c>
      <c r="H105" s="153"/>
      <c r="I105" s="149">
        <f t="shared" si="2"/>
        <v>0</v>
      </c>
    </row>
    <row r="106" spans="2:9" ht="57" hidden="1" thickBot="1" x14ac:dyDescent="0.35">
      <c r="B106" s="78" t="s">
        <v>287</v>
      </c>
      <c r="C106" s="78">
        <v>8311</v>
      </c>
      <c r="D106" s="156" t="s">
        <v>288</v>
      </c>
      <c r="E106" s="157" t="s">
        <v>289</v>
      </c>
      <c r="F106" s="172" t="s">
        <v>290</v>
      </c>
      <c r="G106" s="188"/>
      <c r="H106" s="153">
        <f>2000+200000</f>
        <v>202000</v>
      </c>
      <c r="I106" s="149">
        <f t="shared" si="2"/>
        <v>202000</v>
      </c>
    </row>
    <row r="107" spans="2:9" ht="75.75" hidden="1" thickBot="1" x14ac:dyDescent="0.35">
      <c r="B107" s="78" t="s">
        <v>291</v>
      </c>
      <c r="C107" s="78">
        <v>8410</v>
      </c>
      <c r="D107" s="156" t="s">
        <v>292</v>
      </c>
      <c r="E107" s="171" t="s">
        <v>293</v>
      </c>
      <c r="F107" s="158" t="s">
        <v>294</v>
      </c>
      <c r="G107" s="188">
        <v>156552</v>
      </c>
      <c r="H107" s="153"/>
      <c r="I107" s="149">
        <f t="shared" si="2"/>
        <v>156552</v>
      </c>
    </row>
    <row r="108" spans="2:9" ht="75.75" hidden="1" thickBot="1" x14ac:dyDescent="0.35">
      <c r="B108" s="78" t="s">
        <v>221</v>
      </c>
      <c r="C108" s="78">
        <v>9770</v>
      </c>
      <c r="D108" s="156" t="s">
        <v>93</v>
      </c>
      <c r="E108" s="82" t="s">
        <v>310</v>
      </c>
      <c r="F108" s="178" t="s">
        <v>311</v>
      </c>
      <c r="G108" s="188">
        <v>230500</v>
      </c>
      <c r="H108" s="153"/>
      <c r="I108" s="149">
        <f t="shared" si="2"/>
        <v>230500</v>
      </c>
    </row>
    <row r="109" spans="2:9" ht="150.75" hidden="1" thickBot="1" x14ac:dyDescent="0.35">
      <c r="B109" s="78" t="s">
        <v>221</v>
      </c>
      <c r="C109" s="78">
        <v>9770</v>
      </c>
      <c r="D109" s="156" t="s">
        <v>93</v>
      </c>
      <c r="E109" s="82" t="s">
        <v>310</v>
      </c>
      <c r="F109" s="178" t="s">
        <v>318</v>
      </c>
      <c r="G109" s="188">
        <v>16700</v>
      </c>
      <c r="H109" s="153"/>
      <c r="I109" s="149">
        <f t="shared" si="2"/>
        <v>16700</v>
      </c>
    </row>
    <row r="110" spans="2:9" ht="19.5" hidden="1" thickBot="1" x14ac:dyDescent="0.35">
      <c r="B110" s="78" t="s">
        <v>221</v>
      </c>
      <c r="C110" s="78">
        <v>9770</v>
      </c>
      <c r="D110" s="156" t="s">
        <v>93</v>
      </c>
      <c r="E110" s="82" t="s">
        <v>310</v>
      </c>
      <c r="F110" s="178" t="s">
        <v>319</v>
      </c>
      <c r="G110" s="188">
        <v>200000</v>
      </c>
      <c r="H110" s="153">
        <v>70000</v>
      </c>
      <c r="I110" s="149">
        <f t="shared" si="2"/>
        <v>270000</v>
      </c>
    </row>
    <row r="111" spans="2:9" ht="75.75" hidden="1" thickBot="1" x14ac:dyDescent="0.35">
      <c r="B111" s="78">
        <v>119800</v>
      </c>
      <c r="C111" s="78">
        <v>9800</v>
      </c>
      <c r="D111" s="156" t="s">
        <v>93</v>
      </c>
      <c r="E111" s="82" t="s">
        <v>312</v>
      </c>
      <c r="F111" s="178" t="s">
        <v>313</v>
      </c>
      <c r="G111" s="188">
        <v>100000</v>
      </c>
      <c r="H111" s="153"/>
      <c r="I111" s="149">
        <f t="shared" si="2"/>
        <v>100000</v>
      </c>
    </row>
    <row r="112" spans="2:9" ht="132" hidden="1" thickBot="1" x14ac:dyDescent="0.35">
      <c r="B112" s="78">
        <v>119800</v>
      </c>
      <c r="C112" s="78">
        <v>9800</v>
      </c>
      <c r="D112" s="156" t="s">
        <v>93</v>
      </c>
      <c r="E112" s="82" t="s">
        <v>312</v>
      </c>
      <c r="F112" s="178" t="s">
        <v>314</v>
      </c>
      <c r="G112" s="188">
        <v>200000</v>
      </c>
      <c r="H112" s="153"/>
      <c r="I112" s="149">
        <f t="shared" si="2"/>
        <v>200000</v>
      </c>
    </row>
    <row r="113" spans="2:10" ht="75.75" hidden="1" thickBot="1" x14ac:dyDescent="0.35">
      <c r="B113" s="78">
        <v>119800</v>
      </c>
      <c r="C113" s="78">
        <v>9800</v>
      </c>
      <c r="D113" s="156" t="s">
        <v>93</v>
      </c>
      <c r="E113" s="82" t="s">
        <v>312</v>
      </c>
      <c r="F113" s="178" t="s">
        <v>315</v>
      </c>
      <c r="G113" s="188">
        <v>50000</v>
      </c>
      <c r="H113" s="153"/>
      <c r="I113" s="149">
        <f t="shared" si="2"/>
        <v>50000</v>
      </c>
    </row>
    <row r="114" spans="2:10" ht="150.75" hidden="1" thickBot="1" x14ac:dyDescent="0.35">
      <c r="B114" s="78">
        <v>119800</v>
      </c>
      <c r="C114" s="78">
        <v>9800</v>
      </c>
      <c r="D114" s="156" t="s">
        <v>93</v>
      </c>
      <c r="E114" s="82" t="s">
        <v>312</v>
      </c>
      <c r="F114" s="178" t="s">
        <v>316</v>
      </c>
      <c r="G114" s="188">
        <v>40000</v>
      </c>
      <c r="H114" s="153"/>
      <c r="I114" s="149">
        <f t="shared" si="2"/>
        <v>40000</v>
      </c>
    </row>
    <row r="115" spans="2:10" ht="19.5" hidden="1" thickBot="1" x14ac:dyDescent="0.35">
      <c r="B115" s="79" t="s">
        <v>320</v>
      </c>
      <c r="C115" s="78"/>
      <c r="D115" s="156"/>
      <c r="E115" s="82" t="s">
        <v>321</v>
      </c>
      <c r="F115" s="178"/>
      <c r="G115" s="188">
        <f>G116</f>
        <v>430258</v>
      </c>
      <c r="H115" s="188">
        <f>H116</f>
        <v>1094439</v>
      </c>
      <c r="I115" s="149">
        <f t="shared" si="2"/>
        <v>1524697</v>
      </c>
    </row>
    <row r="116" spans="2:10" ht="38.25" hidden="1" thickBot="1" x14ac:dyDescent="0.35">
      <c r="B116" s="79" t="s">
        <v>322</v>
      </c>
      <c r="C116" s="78"/>
      <c r="D116" s="156"/>
      <c r="E116" s="82" t="s">
        <v>222</v>
      </c>
      <c r="F116" s="178"/>
      <c r="G116" s="188">
        <f>G117+G118+G119+G120</f>
        <v>430258</v>
      </c>
      <c r="H116" s="188">
        <f>H117+H118+H119+H120</f>
        <v>1094439</v>
      </c>
      <c r="I116" s="149">
        <f t="shared" si="2"/>
        <v>1524697</v>
      </c>
    </row>
    <row r="117" spans="2:10" ht="75.75" hidden="1" thickBot="1" x14ac:dyDescent="0.35">
      <c r="B117" s="78" t="s">
        <v>323</v>
      </c>
      <c r="C117" s="78">
        <v>1162</v>
      </c>
      <c r="D117" s="156" t="s">
        <v>227</v>
      </c>
      <c r="E117" s="157" t="s">
        <v>256</v>
      </c>
      <c r="F117" s="158" t="s">
        <v>257</v>
      </c>
      <c r="G117" s="188">
        <v>370258</v>
      </c>
      <c r="H117" s="153"/>
      <c r="I117" s="149">
        <f t="shared" si="2"/>
        <v>370258</v>
      </c>
    </row>
    <row r="118" spans="2:10" ht="112.5" hidden="1" x14ac:dyDescent="0.2">
      <c r="B118" s="78" t="s">
        <v>226</v>
      </c>
      <c r="C118" s="78">
        <v>1020</v>
      </c>
      <c r="D118" s="156" t="s">
        <v>104</v>
      </c>
      <c r="E118" s="81" t="s">
        <v>258</v>
      </c>
      <c r="F118" s="66" t="s">
        <v>299</v>
      </c>
      <c r="G118" s="188"/>
      <c r="H118" s="153">
        <v>407929</v>
      </c>
      <c r="I118" s="149">
        <f t="shared" si="2"/>
        <v>407929</v>
      </c>
    </row>
    <row r="119" spans="2:10" ht="112.5" hidden="1" x14ac:dyDescent="0.2">
      <c r="B119" s="78" t="s">
        <v>226</v>
      </c>
      <c r="C119" s="78">
        <v>1020</v>
      </c>
      <c r="D119" s="156" t="s">
        <v>104</v>
      </c>
      <c r="E119" s="81" t="s">
        <v>258</v>
      </c>
      <c r="F119" s="66" t="s">
        <v>300</v>
      </c>
      <c r="G119" s="188">
        <v>60000</v>
      </c>
      <c r="H119" s="153">
        <v>0</v>
      </c>
      <c r="I119" s="149">
        <f t="shared" si="2"/>
        <v>60000</v>
      </c>
    </row>
    <row r="120" spans="2:10" ht="75" hidden="1" x14ac:dyDescent="0.2">
      <c r="B120" s="78" t="s">
        <v>223</v>
      </c>
      <c r="C120" s="78">
        <v>1010</v>
      </c>
      <c r="D120" s="156" t="s">
        <v>104</v>
      </c>
      <c r="E120" s="81" t="s">
        <v>101</v>
      </c>
      <c r="F120" s="66" t="s">
        <v>299</v>
      </c>
      <c r="G120" s="76"/>
      <c r="H120" s="153">
        <v>686510</v>
      </c>
      <c r="I120" s="149">
        <f t="shared" si="2"/>
        <v>686510</v>
      </c>
    </row>
    <row r="121" spans="2:10" ht="18.75" hidden="1" x14ac:dyDescent="0.3">
      <c r="B121" s="179"/>
      <c r="C121" s="179"/>
      <c r="D121" s="180"/>
      <c r="E121" s="181" t="s">
        <v>213</v>
      </c>
      <c r="F121" s="182"/>
      <c r="G121" s="183">
        <f>G85+G115</f>
        <v>16414282</v>
      </c>
      <c r="H121" s="183">
        <f>H85+H115</f>
        <v>23037136</v>
      </c>
      <c r="I121" s="183">
        <f>I85+I115</f>
        <v>39451418</v>
      </c>
    </row>
    <row r="122" spans="2:10" ht="18.75" hidden="1" x14ac:dyDescent="0.3">
      <c r="F122" s="184"/>
    </row>
    <row r="123" spans="2:10" hidden="1" x14ac:dyDescent="0.2">
      <c r="B123" s="596"/>
      <c r="C123" s="596"/>
      <c r="D123" s="596"/>
      <c r="E123" s="596"/>
      <c r="F123" s="596"/>
      <c r="G123" s="596"/>
      <c r="H123" s="596"/>
      <c r="I123" s="596"/>
    </row>
    <row r="124" spans="2:10" hidden="1" x14ac:dyDescent="0.2">
      <c r="B124" s="597"/>
      <c r="C124" s="597"/>
      <c r="D124" s="597"/>
      <c r="E124" s="597"/>
      <c r="F124" s="597"/>
      <c r="G124" s="597"/>
      <c r="H124" s="597"/>
      <c r="I124" s="597"/>
    </row>
    <row r="125" spans="2:10" hidden="1" x14ac:dyDescent="0.2">
      <c r="B125" s="597"/>
      <c r="C125" s="597"/>
      <c r="D125" s="597"/>
      <c r="E125" s="597"/>
      <c r="F125" s="597"/>
      <c r="G125" s="597"/>
      <c r="H125" s="597"/>
      <c r="I125" s="597"/>
    </row>
    <row r="126" spans="2:10" hidden="1" x14ac:dyDescent="0.2"/>
    <row r="127" spans="2:10" ht="18.75" hidden="1" x14ac:dyDescent="0.3">
      <c r="B127" s="46" t="s">
        <v>214</v>
      </c>
      <c r="C127" s="152"/>
      <c r="D127" s="152"/>
      <c r="E127" s="152"/>
      <c r="F127" s="168"/>
      <c r="G127" s="185" t="s">
        <v>297</v>
      </c>
      <c r="H127" s="152"/>
      <c r="I127" s="152"/>
    </row>
    <row r="128" spans="2:10" ht="79.5" hidden="1" customHeight="1" x14ac:dyDescent="0.2">
      <c r="G128" s="592" t="s">
        <v>324</v>
      </c>
      <c r="H128" s="592"/>
      <c r="I128" s="592"/>
      <c r="J128" s="592"/>
    </row>
    <row r="129" spans="2:9" ht="54" hidden="1" customHeight="1" x14ac:dyDescent="0.2">
      <c r="B129" s="594" t="s">
        <v>251</v>
      </c>
      <c r="C129" s="594"/>
      <c r="D129" s="594"/>
      <c r="E129" s="594"/>
      <c r="F129" s="594"/>
      <c r="G129" s="594"/>
      <c r="H129" s="594"/>
      <c r="I129" s="594"/>
    </row>
    <row r="130" spans="2:9" ht="18.75" hidden="1" x14ac:dyDescent="0.3">
      <c r="B130" s="141"/>
      <c r="C130" s="142"/>
      <c r="D130" s="142"/>
      <c r="E130" s="142"/>
      <c r="F130" s="143"/>
      <c r="G130" s="143"/>
      <c r="H130" s="144"/>
      <c r="I130" s="125" t="s">
        <v>198</v>
      </c>
    </row>
    <row r="131" spans="2:9" ht="79.5" hidden="1" x14ac:dyDescent="0.2">
      <c r="B131" s="146" t="s">
        <v>246</v>
      </c>
      <c r="C131" s="146" t="s">
        <v>247</v>
      </c>
      <c r="D131" s="83" t="s">
        <v>248</v>
      </c>
      <c r="E131" s="147" t="s">
        <v>199</v>
      </c>
      <c r="F131" s="84" t="s">
        <v>252</v>
      </c>
      <c r="G131" s="127" t="s">
        <v>6</v>
      </c>
      <c r="H131" s="84" t="s">
        <v>7</v>
      </c>
      <c r="I131" s="84" t="s">
        <v>253</v>
      </c>
    </row>
    <row r="132" spans="2:9" ht="18.75" hidden="1" x14ac:dyDescent="0.3">
      <c r="B132" s="78" t="s">
        <v>215</v>
      </c>
      <c r="C132" s="79"/>
      <c r="D132" s="80"/>
      <c r="E132" s="81" t="s">
        <v>216</v>
      </c>
      <c r="F132" s="149"/>
      <c r="G132" s="187">
        <f>G133</f>
        <v>21549485</v>
      </c>
      <c r="H132" s="149">
        <f>H133</f>
        <v>23770097</v>
      </c>
      <c r="I132" s="149">
        <f t="shared" ref="I132:I168" si="3">G132+H132</f>
        <v>45319582</v>
      </c>
    </row>
    <row r="133" spans="2:9" ht="18.75" hidden="1" x14ac:dyDescent="0.2">
      <c r="B133" s="78" t="s">
        <v>254</v>
      </c>
      <c r="C133" s="79"/>
      <c r="D133" s="80"/>
      <c r="E133" s="81" t="s">
        <v>216</v>
      </c>
      <c r="F133" s="153"/>
      <c r="G133" s="153">
        <f>SUM(G134:G162)</f>
        <v>21549485</v>
      </c>
      <c r="H133" s="153">
        <f>SUM(H134:H162)</f>
        <v>23770097</v>
      </c>
      <c r="I133" s="149">
        <f t="shared" si="3"/>
        <v>45319582</v>
      </c>
    </row>
    <row r="134" spans="2:9" ht="75.75" hidden="1" thickBot="1" x14ac:dyDescent="0.35">
      <c r="B134" s="78" t="s">
        <v>255</v>
      </c>
      <c r="C134" s="78">
        <v>1162</v>
      </c>
      <c r="D134" s="156" t="s">
        <v>227</v>
      </c>
      <c r="E134" s="157" t="s">
        <v>256</v>
      </c>
      <c r="F134" s="158" t="s">
        <v>257</v>
      </c>
      <c r="G134" s="153">
        <v>179742</v>
      </c>
      <c r="H134" s="153"/>
      <c r="I134" s="149">
        <f t="shared" si="3"/>
        <v>179742</v>
      </c>
    </row>
    <row r="135" spans="2:9" ht="75" hidden="1" x14ac:dyDescent="0.2">
      <c r="B135" s="78" t="s">
        <v>301</v>
      </c>
      <c r="C135" s="78">
        <v>3210</v>
      </c>
      <c r="D135" s="160">
        <v>1050</v>
      </c>
      <c r="E135" s="81" t="s">
        <v>264</v>
      </c>
      <c r="F135" s="161" t="s">
        <v>302</v>
      </c>
      <c r="G135" s="188">
        <v>50000</v>
      </c>
      <c r="H135" s="72"/>
      <c r="I135" s="149">
        <f t="shared" si="3"/>
        <v>50000</v>
      </c>
    </row>
    <row r="136" spans="2:9" ht="75.75" hidden="1" thickBot="1" x14ac:dyDescent="0.35">
      <c r="B136" s="78" t="s">
        <v>265</v>
      </c>
      <c r="C136" s="78">
        <v>3242</v>
      </c>
      <c r="D136" s="156" t="s">
        <v>121</v>
      </c>
      <c r="E136" s="157" t="s">
        <v>122</v>
      </c>
      <c r="F136" s="162" t="s">
        <v>303</v>
      </c>
      <c r="G136" s="156">
        <v>1516000</v>
      </c>
      <c r="H136" s="81"/>
      <c r="I136" s="149">
        <f t="shared" si="3"/>
        <v>1516000</v>
      </c>
    </row>
    <row r="137" spans="2:9" ht="75.75" hidden="1" thickBot="1" x14ac:dyDescent="0.35">
      <c r="B137" s="78">
        <v>114060</v>
      </c>
      <c r="C137" s="78">
        <v>4060</v>
      </c>
      <c r="D137" s="170" t="s">
        <v>127</v>
      </c>
      <c r="E137" s="157" t="s">
        <v>304</v>
      </c>
      <c r="F137" s="66" t="s">
        <v>299</v>
      </c>
      <c r="G137" s="156"/>
      <c r="H137" s="81">
        <v>21984</v>
      </c>
      <c r="I137" s="149">
        <f t="shared" si="3"/>
        <v>21984</v>
      </c>
    </row>
    <row r="138" spans="2:9" ht="75.75" hidden="1" thickBot="1" x14ac:dyDescent="0.35">
      <c r="B138" s="78" t="s">
        <v>224</v>
      </c>
      <c r="C138" s="78">
        <v>4081</v>
      </c>
      <c r="D138" s="170" t="s">
        <v>131</v>
      </c>
      <c r="E138" s="157" t="s">
        <v>225</v>
      </c>
      <c r="F138" s="66" t="s">
        <v>325</v>
      </c>
      <c r="G138" s="156">
        <v>5400461</v>
      </c>
      <c r="H138" s="81">
        <v>758016</v>
      </c>
      <c r="I138" s="149">
        <f t="shared" si="3"/>
        <v>6158477</v>
      </c>
    </row>
    <row r="139" spans="2:9" ht="57" hidden="1" thickBot="1" x14ac:dyDescent="0.35">
      <c r="B139" s="78" t="s">
        <v>224</v>
      </c>
      <c r="C139" s="78">
        <v>4081</v>
      </c>
      <c r="D139" s="170" t="s">
        <v>131</v>
      </c>
      <c r="E139" s="157" t="s">
        <v>225</v>
      </c>
      <c r="F139" s="75" t="s">
        <v>268</v>
      </c>
      <c r="G139" s="188">
        <v>50000</v>
      </c>
      <c r="H139" s="72"/>
      <c r="I139" s="149">
        <f t="shared" si="3"/>
        <v>50000</v>
      </c>
    </row>
    <row r="140" spans="2:9" ht="75.75" hidden="1" thickBot="1" x14ac:dyDescent="0.35">
      <c r="B140" s="169" t="s">
        <v>202</v>
      </c>
      <c r="C140" s="169">
        <v>5032</v>
      </c>
      <c r="D140" s="170" t="s">
        <v>203</v>
      </c>
      <c r="E140" s="171" t="s">
        <v>204</v>
      </c>
      <c r="F140" s="172" t="s">
        <v>269</v>
      </c>
      <c r="G140" s="188">
        <v>2700000</v>
      </c>
      <c r="H140" s="153">
        <v>517250</v>
      </c>
      <c r="I140" s="149">
        <f t="shared" si="3"/>
        <v>3217250</v>
      </c>
    </row>
    <row r="141" spans="2:9" ht="75.75" hidden="1" thickBot="1" x14ac:dyDescent="0.35">
      <c r="B141" s="169" t="s">
        <v>217</v>
      </c>
      <c r="C141" s="169">
        <v>6013</v>
      </c>
      <c r="D141" s="170" t="s">
        <v>137</v>
      </c>
      <c r="E141" s="157" t="s">
        <v>218</v>
      </c>
      <c r="F141" s="74" t="s">
        <v>270</v>
      </c>
      <c r="G141" s="188">
        <v>100000</v>
      </c>
      <c r="H141" s="153"/>
      <c r="I141" s="149">
        <f t="shared" si="3"/>
        <v>100000</v>
      </c>
    </row>
    <row r="142" spans="2:9" ht="75.75" hidden="1" thickBot="1" x14ac:dyDescent="0.35">
      <c r="B142" s="169" t="s">
        <v>217</v>
      </c>
      <c r="C142" s="169">
        <v>6013</v>
      </c>
      <c r="D142" s="170" t="s">
        <v>137</v>
      </c>
      <c r="E142" s="157" t="s">
        <v>218</v>
      </c>
      <c r="F142" s="66" t="s">
        <v>299</v>
      </c>
      <c r="G142" s="188"/>
      <c r="H142" s="153">
        <v>4008400</v>
      </c>
      <c r="I142" s="149">
        <f t="shared" si="3"/>
        <v>4008400</v>
      </c>
    </row>
    <row r="143" spans="2:9" ht="94.5" hidden="1" thickBot="1" x14ac:dyDescent="0.35">
      <c r="B143" s="169" t="s">
        <v>271</v>
      </c>
      <c r="C143" s="169">
        <v>6020</v>
      </c>
      <c r="D143" s="170" t="s">
        <v>137</v>
      </c>
      <c r="E143" s="157" t="s">
        <v>272</v>
      </c>
      <c r="F143" s="173" t="s">
        <v>273</v>
      </c>
      <c r="G143" s="188">
        <v>1996000</v>
      </c>
      <c r="H143" s="153"/>
      <c r="I143" s="149">
        <f t="shared" si="3"/>
        <v>1996000</v>
      </c>
    </row>
    <row r="144" spans="2:9" ht="75.75" hidden="1" thickBot="1" x14ac:dyDescent="0.35">
      <c r="B144" s="78" t="s">
        <v>205</v>
      </c>
      <c r="C144" s="78">
        <v>6030</v>
      </c>
      <c r="D144" s="156" t="s">
        <v>137</v>
      </c>
      <c r="E144" s="157" t="s">
        <v>138</v>
      </c>
      <c r="F144" s="66" t="s">
        <v>299</v>
      </c>
      <c r="G144" s="188"/>
      <c r="H144" s="153">
        <v>6001447</v>
      </c>
      <c r="I144" s="149">
        <f t="shared" si="3"/>
        <v>6001447</v>
      </c>
    </row>
    <row r="145" spans="2:9" ht="75.75" hidden="1" thickBot="1" x14ac:dyDescent="0.35">
      <c r="B145" s="78" t="s">
        <v>205</v>
      </c>
      <c r="C145" s="78">
        <v>6030</v>
      </c>
      <c r="D145" s="156" t="s">
        <v>137</v>
      </c>
      <c r="E145" s="157" t="s">
        <v>138</v>
      </c>
      <c r="F145" s="66" t="s">
        <v>275</v>
      </c>
      <c r="G145" s="188">
        <v>7183530</v>
      </c>
      <c r="H145" s="153"/>
      <c r="I145" s="149">
        <f t="shared" si="3"/>
        <v>7183530</v>
      </c>
    </row>
    <row r="146" spans="2:9" ht="75.75" hidden="1" thickBot="1" x14ac:dyDescent="0.35">
      <c r="B146" s="78" t="s">
        <v>206</v>
      </c>
      <c r="C146" s="78">
        <v>7130</v>
      </c>
      <c r="D146" s="156" t="s">
        <v>207</v>
      </c>
      <c r="E146" s="157" t="s">
        <v>208</v>
      </c>
      <c r="F146" s="172" t="s">
        <v>276</v>
      </c>
      <c r="G146" s="188">
        <v>300000</v>
      </c>
      <c r="H146" s="153"/>
      <c r="I146" s="149">
        <f t="shared" si="3"/>
        <v>300000</v>
      </c>
    </row>
    <row r="147" spans="2:9" ht="57" hidden="1" thickBot="1" x14ac:dyDescent="0.35">
      <c r="B147" s="78" t="s">
        <v>206</v>
      </c>
      <c r="C147" s="78">
        <v>7130</v>
      </c>
      <c r="D147" s="156" t="s">
        <v>207</v>
      </c>
      <c r="E147" s="157" t="s">
        <v>208</v>
      </c>
      <c r="F147" s="74" t="s">
        <v>277</v>
      </c>
      <c r="G147" s="188"/>
      <c r="H147" s="153">
        <v>150000</v>
      </c>
      <c r="I147" s="149">
        <f t="shared" si="3"/>
        <v>150000</v>
      </c>
    </row>
    <row r="148" spans="2:9" ht="75.75" hidden="1" thickBot="1" x14ac:dyDescent="0.35">
      <c r="B148" s="78" t="s">
        <v>219</v>
      </c>
      <c r="C148" s="78">
        <v>7363</v>
      </c>
      <c r="D148" s="156" t="s">
        <v>143</v>
      </c>
      <c r="E148" s="157" t="s">
        <v>278</v>
      </c>
      <c r="F148" s="66" t="s">
        <v>299</v>
      </c>
      <c r="G148" s="188"/>
      <c r="H148" s="153">
        <f>2300000+3000000</f>
        <v>5300000</v>
      </c>
      <c r="I148" s="149">
        <f t="shared" si="3"/>
        <v>5300000</v>
      </c>
    </row>
    <row r="149" spans="2:9" ht="75.75" hidden="1" thickBot="1" x14ac:dyDescent="0.35">
      <c r="B149" s="175" t="s">
        <v>220</v>
      </c>
      <c r="C149" s="176">
        <v>7442</v>
      </c>
      <c r="D149" s="177" t="s">
        <v>151</v>
      </c>
      <c r="E149" s="157" t="s">
        <v>211</v>
      </c>
      <c r="F149" s="66" t="s">
        <v>299</v>
      </c>
      <c r="G149" s="188">
        <v>1080000</v>
      </c>
      <c r="H149" s="153">
        <f>2500000+25000</f>
        <v>2525000</v>
      </c>
      <c r="I149" s="149">
        <f t="shared" si="3"/>
        <v>3605000</v>
      </c>
    </row>
    <row r="150" spans="2:9" ht="75.75" hidden="1" thickBot="1" x14ac:dyDescent="0.35">
      <c r="B150" s="175" t="s">
        <v>212</v>
      </c>
      <c r="C150" s="176">
        <v>7670</v>
      </c>
      <c r="D150" s="186" t="s">
        <v>306</v>
      </c>
      <c r="E150" s="157" t="s">
        <v>307</v>
      </c>
      <c r="F150" s="173" t="s">
        <v>308</v>
      </c>
      <c r="G150" s="188"/>
      <c r="H150" s="153">
        <v>1900000</v>
      </c>
      <c r="I150" s="149">
        <f t="shared" si="3"/>
        <v>1900000</v>
      </c>
    </row>
    <row r="151" spans="2:9" ht="188.25" hidden="1" thickBot="1" x14ac:dyDescent="0.35">
      <c r="B151" s="175">
        <v>117691</v>
      </c>
      <c r="C151" s="176">
        <v>7691</v>
      </c>
      <c r="D151" s="186" t="s">
        <v>306</v>
      </c>
      <c r="E151" s="82" t="s">
        <v>309</v>
      </c>
      <c r="F151" s="66" t="s">
        <v>299</v>
      </c>
      <c r="G151" s="188"/>
      <c r="H151" s="153">
        <v>1400000</v>
      </c>
      <c r="I151" s="149">
        <f t="shared" si="3"/>
        <v>1400000</v>
      </c>
    </row>
    <row r="152" spans="2:9" ht="57" hidden="1" thickBot="1" x14ac:dyDescent="0.35">
      <c r="B152" s="175" t="s">
        <v>280</v>
      </c>
      <c r="C152" s="176">
        <v>8340</v>
      </c>
      <c r="D152" s="177" t="s">
        <v>281</v>
      </c>
      <c r="E152" s="157" t="s">
        <v>282</v>
      </c>
      <c r="F152" s="172" t="s">
        <v>283</v>
      </c>
      <c r="G152" s="188"/>
      <c r="H152" s="153">
        <f>216000+700000</f>
        <v>916000</v>
      </c>
      <c r="I152" s="149">
        <f t="shared" si="3"/>
        <v>916000</v>
      </c>
    </row>
    <row r="153" spans="2:9" ht="18.75" hidden="1" x14ac:dyDescent="0.3">
      <c r="B153" s="78"/>
      <c r="C153" s="78"/>
      <c r="D153" s="156"/>
      <c r="E153" s="81"/>
      <c r="F153" s="158"/>
      <c r="G153" s="188">
        <v>0</v>
      </c>
      <c r="H153" s="153"/>
      <c r="I153" s="149">
        <f t="shared" si="3"/>
        <v>0</v>
      </c>
    </row>
    <row r="154" spans="2:9" ht="57" hidden="1" thickBot="1" x14ac:dyDescent="0.35">
      <c r="B154" s="78" t="s">
        <v>287</v>
      </c>
      <c r="C154" s="78">
        <v>8311</v>
      </c>
      <c r="D154" s="156" t="s">
        <v>288</v>
      </c>
      <c r="E154" s="157" t="s">
        <v>289</v>
      </c>
      <c r="F154" s="172" t="s">
        <v>290</v>
      </c>
      <c r="G154" s="188"/>
      <c r="H154" s="153">
        <f>2000+200000</f>
        <v>202000</v>
      </c>
      <c r="I154" s="149">
        <f t="shared" si="3"/>
        <v>202000</v>
      </c>
    </row>
    <row r="155" spans="2:9" ht="75.75" hidden="1" thickBot="1" x14ac:dyDescent="0.35">
      <c r="B155" s="78" t="s">
        <v>291</v>
      </c>
      <c r="C155" s="78">
        <v>8410</v>
      </c>
      <c r="D155" s="156" t="s">
        <v>292</v>
      </c>
      <c r="E155" s="171" t="s">
        <v>293</v>
      </c>
      <c r="F155" s="158" t="s">
        <v>294</v>
      </c>
      <c r="G155" s="188">
        <v>156552</v>
      </c>
      <c r="H155" s="153"/>
      <c r="I155" s="149">
        <f t="shared" si="3"/>
        <v>156552</v>
      </c>
    </row>
    <row r="156" spans="2:9" ht="75.75" hidden="1" thickBot="1" x14ac:dyDescent="0.35">
      <c r="B156" s="78" t="s">
        <v>221</v>
      </c>
      <c r="C156" s="78">
        <v>9770</v>
      </c>
      <c r="D156" s="156" t="s">
        <v>93</v>
      </c>
      <c r="E156" s="82" t="s">
        <v>310</v>
      </c>
      <c r="F156" s="178" t="s">
        <v>311</v>
      </c>
      <c r="G156" s="188">
        <v>230500</v>
      </c>
      <c r="H156" s="153"/>
      <c r="I156" s="149">
        <f t="shared" si="3"/>
        <v>230500</v>
      </c>
    </row>
    <row r="157" spans="2:9" ht="150.75" hidden="1" thickBot="1" x14ac:dyDescent="0.35">
      <c r="B157" s="78" t="s">
        <v>221</v>
      </c>
      <c r="C157" s="78">
        <v>9770</v>
      </c>
      <c r="D157" s="156" t="s">
        <v>93</v>
      </c>
      <c r="E157" s="82" t="s">
        <v>310</v>
      </c>
      <c r="F157" s="178" t="s">
        <v>318</v>
      </c>
      <c r="G157" s="188">
        <v>16700</v>
      </c>
      <c r="H157" s="153"/>
      <c r="I157" s="149">
        <f t="shared" si="3"/>
        <v>16700</v>
      </c>
    </row>
    <row r="158" spans="2:9" ht="19.5" hidden="1" thickBot="1" x14ac:dyDescent="0.35">
      <c r="B158" s="78" t="s">
        <v>221</v>
      </c>
      <c r="C158" s="78">
        <v>9770</v>
      </c>
      <c r="D158" s="156" t="s">
        <v>93</v>
      </c>
      <c r="E158" s="82" t="s">
        <v>310</v>
      </c>
      <c r="F158" s="178" t="s">
        <v>319</v>
      </c>
      <c r="G158" s="188">
        <v>200000</v>
      </c>
      <c r="H158" s="153">
        <v>70000</v>
      </c>
      <c r="I158" s="149">
        <f t="shared" si="3"/>
        <v>270000</v>
      </c>
    </row>
    <row r="159" spans="2:9" ht="75.75" hidden="1" thickBot="1" x14ac:dyDescent="0.35">
      <c r="B159" s="78">
        <v>119800</v>
      </c>
      <c r="C159" s="78">
        <v>9800</v>
      </c>
      <c r="D159" s="156" t="s">
        <v>93</v>
      </c>
      <c r="E159" s="82" t="s">
        <v>312</v>
      </c>
      <c r="F159" s="178" t="s">
        <v>313</v>
      </c>
      <c r="G159" s="188">
        <v>100000</v>
      </c>
      <c r="H159" s="153"/>
      <c r="I159" s="149">
        <f t="shared" si="3"/>
        <v>100000</v>
      </c>
    </row>
    <row r="160" spans="2:9" ht="132" hidden="1" thickBot="1" x14ac:dyDescent="0.35">
      <c r="B160" s="78">
        <v>119800</v>
      </c>
      <c r="C160" s="78">
        <v>9800</v>
      </c>
      <c r="D160" s="156" t="s">
        <v>93</v>
      </c>
      <c r="E160" s="82" t="s">
        <v>312</v>
      </c>
      <c r="F160" s="178" t="s">
        <v>314</v>
      </c>
      <c r="G160" s="188">
        <v>200000</v>
      </c>
      <c r="H160" s="153"/>
      <c r="I160" s="149">
        <f t="shared" si="3"/>
        <v>200000</v>
      </c>
    </row>
    <row r="161" spans="2:9" ht="75.75" hidden="1" thickBot="1" x14ac:dyDescent="0.35">
      <c r="B161" s="78">
        <v>119800</v>
      </c>
      <c r="C161" s="78">
        <v>9800</v>
      </c>
      <c r="D161" s="156" t="s">
        <v>93</v>
      </c>
      <c r="E161" s="82" t="s">
        <v>312</v>
      </c>
      <c r="F161" s="178" t="s">
        <v>315</v>
      </c>
      <c r="G161" s="188">
        <v>50000</v>
      </c>
      <c r="H161" s="153"/>
      <c r="I161" s="149">
        <f t="shared" si="3"/>
        <v>50000</v>
      </c>
    </row>
    <row r="162" spans="2:9" ht="150.75" hidden="1" thickBot="1" x14ac:dyDescent="0.35">
      <c r="B162" s="78">
        <v>119800</v>
      </c>
      <c r="C162" s="78">
        <v>9800</v>
      </c>
      <c r="D162" s="156" t="s">
        <v>93</v>
      </c>
      <c r="E162" s="82" t="s">
        <v>312</v>
      </c>
      <c r="F162" s="178" t="s">
        <v>316</v>
      </c>
      <c r="G162" s="188">
        <v>40000</v>
      </c>
      <c r="H162" s="153"/>
      <c r="I162" s="149">
        <f t="shared" si="3"/>
        <v>40000</v>
      </c>
    </row>
    <row r="163" spans="2:9" ht="19.5" hidden="1" thickBot="1" x14ac:dyDescent="0.35">
      <c r="B163" s="79" t="s">
        <v>320</v>
      </c>
      <c r="C163" s="78"/>
      <c r="D163" s="156"/>
      <c r="E163" s="82" t="s">
        <v>321</v>
      </c>
      <c r="F163" s="178"/>
      <c r="G163" s="188">
        <f>G164</f>
        <v>430258</v>
      </c>
      <c r="H163" s="188">
        <f>H164</f>
        <v>1585343</v>
      </c>
      <c r="I163" s="149">
        <f t="shared" si="3"/>
        <v>2015601</v>
      </c>
    </row>
    <row r="164" spans="2:9" ht="38.25" hidden="1" thickBot="1" x14ac:dyDescent="0.35">
      <c r="B164" s="79" t="s">
        <v>322</v>
      </c>
      <c r="C164" s="78"/>
      <c r="D164" s="156"/>
      <c r="E164" s="82" t="s">
        <v>222</v>
      </c>
      <c r="F164" s="178"/>
      <c r="G164" s="188">
        <f>G165+G166+G167+G168</f>
        <v>430258</v>
      </c>
      <c r="H164" s="188">
        <f>H165+H166+H167+H168</f>
        <v>1585343</v>
      </c>
      <c r="I164" s="149">
        <f t="shared" si="3"/>
        <v>2015601</v>
      </c>
    </row>
    <row r="165" spans="2:9" ht="75.75" hidden="1" thickBot="1" x14ac:dyDescent="0.35">
      <c r="B165" s="78" t="s">
        <v>323</v>
      </c>
      <c r="C165" s="78">
        <v>1162</v>
      </c>
      <c r="D165" s="156" t="s">
        <v>227</v>
      </c>
      <c r="E165" s="157" t="s">
        <v>256</v>
      </c>
      <c r="F165" s="158" t="s">
        <v>257</v>
      </c>
      <c r="G165" s="188">
        <v>370258</v>
      </c>
      <c r="H165" s="153"/>
      <c r="I165" s="149">
        <f t="shared" si="3"/>
        <v>370258</v>
      </c>
    </row>
    <row r="166" spans="2:9" ht="112.5" hidden="1" x14ac:dyDescent="0.2">
      <c r="B166" s="78" t="s">
        <v>226</v>
      </c>
      <c r="C166" s="78">
        <v>1020</v>
      </c>
      <c r="D166" s="156" t="s">
        <v>104</v>
      </c>
      <c r="E166" s="81" t="s">
        <v>258</v>
      </c>
      <c r="F166" s="66" t="s">
        <v>299</v>
      </c>
      <c r="G166" s="188"/>
      <c r="H166" s="153">
        <v>898833</v>
      </c>
      <c r="I166" s="149">
        <f t="shared" si="3"/>
        <v>898833</v>
      </c>
    </row>
    <row r="167" spans="2:9" ht="112.5" hidden="1" x14ac:dyDescent="0.2">
      <c r="B167" s="78" t="s">
        <v>226</v>
      </c>
      <c r="C167" s="78">
        <v>1020</v>
      </c>
      <c r="D167" s="156" t="s">
        <v>104</v>
      </c>
      <c r="E167" s="81" t="s">
        <v>258</v>
      </c>
      <c r="F167" s="66" t="s">
        <v>300</v>
      </c>
      <c r="G167" s="188">
        <v>60000</v>
      </c>
      <c r="H167" s="153">
        <v>0</v>
      </c>
      <c r="I167" s="149">
        <f t="shared" si="3"/>
        <v>60000</v>
      </c>
    </row>
    <row r="168" spans="2:9" ht="75" hidden="1" x14ac:dyDescent="0.2">
      <c r="B168" s="78" t="s">
        <v>223</v>
      </c>
      <c r="C168" s="78">
        <v>1010</v>
      </c>
      <c r="D168" s="156" t="s">
        <v>104</v>
      </c>
      <c r="E168" s="81" t="s">
        <v>101</v>
      </c>
      <c r="F168" s="66" t="s">
        <v>299</v>
      </c>
      <c r="G168" s="76"/>
      <c r="H168" s="153">
        <v>686510</v>
      </c>
      <c r="I168" s="149">
        <f t="shared" si="3"/>
        <v>686510</v>
      </c>
    </row>
    <row r="169" spans="2:9" ht="18.75" hidden="1" x14ac:dyDescent="0.3">
      <c r="B169" s="179"/>
      <c r="C169" s="179"/>
      <c r="D169" s="180"/>
      <c r="E169" s="181" t="s">
        <v>213</v>
      </c>
      <c r="F169" s="182"/>
      <c r="G169" s="183">
        <f>G132+G163</f>
        <v>21979743</v>
      </c>
      <c r="H169" s="183">
        <f>H132+H163</f>
        <v>25355440</v>
      </c>
      <c r="I169" s="183">
        <f>I132+I163</f>
        <v>47335183</v>
      </c>
    </row>
    <row r="170" spans="2:9" ht="18.75" hidden="1" x14ac:dyDescent="0.3">
      <c r="F170" s="184"/>
    </row>
    <row r="171" spans="2:9" hidden="1" x14ac:dyDescent="0.2">
      <c r="B171" s="596"/>
      <c r="C171" s="596"/>
      <c r="D171" s="596"/>
      <c r="E171" s="596"/>
      <c r="F171" s="596"/>
      <c r="G171" s="596"/>
      <c r="H171" s="596"/>
      <c r="I171" s="596"/>
    </row>
    <row r="172" spans="2:9" hidden="1" x14ac:dyDescent="0.2">
      <c r="B172" s="597"/>
      <c r="C172" s="597"/>
      <c r="D172" s="597"/>
      <c r="E172" s="597"/>
      <c r="F172" s="597"/>
      <c r="G172" s="597"/>
      <c r="H172" s="597"/>
      <c r="I172" s="597"/>
    </row>
    <row r="173" spans="2:9" hidden="1" x14ac:dyDescent="0.2">
      <c r="B173" s="597"/>
      <c r="C173" s="597"/>
      <c r="D173" s="597"/>
      <c r="E173" s="597"/>
      <c r="F173" s="597"/>
      <c r="G173" s="597"/>
      <c r="H173" s="597"/>
      <c r="I173" s="597"/>
    </row>
    <row r="174" spans="2:9" hidden="1" x14ac:dyDescent="0.2"/>
    <row r="175" spans="2:9" ht="18.75" hidden="1" x14ac:dyDescent="0.3">
      <c r="B175" s="46" t="s">
        <v>214</v>
      </c>
      <c r="C175" s="152"/>
      <c r="D175" s="152"/>
      <c r="E175" s="152"/>
      <c r="F175" s="168"/>
      <c r="G175" s="185" t="s">
        <v>297</v>
      </c>
      <c r="H175" s="152"/>
      <c r="I175" s="152"/>
    </row>
    <row r="176" spans="2:9" hidden="1" x14ac:dyDescent="0.2"/>
    <row r="177" spans="2:10" ht="87.75" hidden="1" customHeight="1" x14ac:dyDescent="0.2">
      <c r="G177" s="592" t="s">
        <v>326</v>
      </c>
      <c r="H177" s="592"/>
      <c r="I177" s="592"/>
      <c r="J177" s="592"/>
    </row>
    <row r="178" spans="2:10" ht="58.5" hidden="1" customHeight="1" x14ac:dyDescent="0.2">
      <c r="B178" s="594" t="s">
        <v>251</v>
      </c>
      <c r="C178" s="594"/>
      <c r="D178" s="594"/>
      <c r="E178" s="594"/>
      <c r="F178" s="594"/>
      <c r="G178" s="594"/>
      <c r="H178" s="594"/>
      <c r="I178" s="594"/>
    </row>
    <row r="179" spans="2:10" ht="18.75" hidden="1" x14ac:dyDescent="0.3">
      <c r="B179" s="141"/>
      <c r="C179" s="142"/>
      <c r="D179" s="142"/>
      <c r="E179" s="142"/>
      <c r="F179" s="143"/>
      <c r="G179" s="143"/>
      <c r="H179" s="144"/>
      <c r="I179" s="125" t="s">
        <v>198</v>
      </c>
    </row>
    <row r="180" spans="2:10" ht="79.5" hidden="1" x14ac:dyDescent="0.2">
      <c r="B180" s="146" t="s">
        <v>246</v>
      </c>
      <c r="C180" s="146" t="s">
        <v>247</v>
      </c>
      <c r="D180" s="83" t="s">
        <v>248</v>
      </c>
      <c r="E180" s="147" t="s">
        <v>199</v>
      </c>
      <c r="F180" s="84" t="s">
        <v>252</v>
      </c>
      <c r="G180" s="127" t="s">
        <v>6</v>
      </c>
      <c r="H180" s="84" t="s">
        <v>7</v>
      </c>
      <c r="I180" s="84" t="s">
        <v>253</v>
      </c>
    </row>
    <row r="181" spans="2:10" ht="18.75" hidden="1" x14ac:dyDescent="0.3">
      <c r="B181" s="78" t="s">
        <v>215</v>
      </c>
      <c r="C181" s="79"/>
      <c r="D181" s="80"/>
      <c r="E181" s="81" t="s">
        <v>216</v>
      </c>
      <c r="F181" s="149"/>
      <c r="G181" s="187">
        <f>G182</f>
        <v>25195858</v>
      </c>
      <c r="H181" s="149">
        <f>H182</f>
        <v>28365097</v>
      </c>
      <c r="I181" s="149">
        <f t="shared" ref="I181:I222" si="4">G181+H181</f>
        <v>53560955</v>
      </c>
    </row>
    <row r="182" spans="2:10" ht="18.75" hidden="1" x14ac:dyDescent="0.2">
      <c r="B182" s="78" t="s">
        <v>254</v>
      </c>
      <c r="C182" s="79"/>
      <c r="D182" s="80"/>
      <c r="E182" s="81" t="s">
        <v>216</v>
      </c>
      <c r="F182" s="153"/>
      <c r="G182" s="153">
        <f>SUM(G183:G216)</f>
        <v>25195858</v>
      </c>
      <c r="H182" s="153">
        <f>SUM(H183:H216)</f>
        <v>28365097</v>
      </c>
      <c r="I182" s="149">
        <f t="shared" si="4"/>
        <v>53560955</v>
      </c>
    </row>
    <row r="183" spans="2:10" ht="75.75" hidden="1" thickBot="1" x14ac:dyDescent="0.35">
      <c r="B183" s="78" t="s">
        <v>255</v>
      </c>
      <c r="C183" s="78">
        <v>1162</v>
      </c>
      <c r="D183" s="156" t="s">
        <v>227</v>
      </c>
      <c r="E183" s="157" t="s">
        <v>256</v>
      </c>
      <c r="F183" s="158" t="s">
        <v>257</v>
      </c>
      <c r="G183" s="153">
        <v>179742</v>
      </c>
      <c r="H183" s="153"/>
      <c r="I183" s="149">
        <f t="shared" si="4"/>
        <v>179742</v>
      </c>
    </row>
    <row r="184" spans="2:10" ht="112.5" hidden="1" x14ac:dyDescent="0.3">
      <c r="B184" s="78" t="s">
        <v>228</v>
      </c>
      <c r="C184" s="78">
        <v>2151</v>
      </c>
      <c r="D184" s="156" t="s">
        <v>229</v>
      </c>
      <c r="E184" s="189" t="s">
        <v>327</v>
      </c>
      <c r="F184" s="158" t="s">
        <v>328</v>
      </c>
      <c r="G184" s="153">
        <v>550000</v>
      </c>
      <c r="H184" s="153">
        <v>50000</v>
      </c>
      <c r="I184" s="149">
        <f t="shared" si="4"/>
        <v>600000</v>
      </c>
    </row>
    <row r="185" spans="2:10" ht="75" hidden="1" x14ac:dyDescent="0.2">
      <c r="B185" s="78" t="s">
        <v>301</v>
      </c>
      <c r="C185" s="78">
        <v>3210</v>
      </c>
      <c r="D185" s="160">
        <v>1050</v>
      </c>
      <c r="E185" s="81" t="s">
        <v>264</v>
      </c>
      <c r="F185" s="161" t="s">
        <v>302</v>
      </c>
      <c r="G185" s="188">
        <v>50000</v>
      </c>
      <c r="H185" s="72"/>
      <c r="I185" s="149">
        <f t="shared" si="4"/>
        <v>50000</v>
      </c>
    </row>
    <row r="186" spans="2:10" ht="75.75" hidden="1" thickBot="1" x14ac:dyDescent="0.35">
      <c r="B186" s="78" t="s">
        <v>265</v>
      </c>
      <c r="C186" s="78">
        <v>3242</v>
      </c>
      <c r="D186" s="156" t="s">
        <v>121</v>
      </c>
      <c r="E186" s="157" t="s">
        <v>122</v>
      </c>
      <c r="F186" s="162" t="s">
        <v>303</v>
      </c>
      <c r="G186" s="156">
        <v>1516000</v>
      </c>
      <c r="H186" s="81"/>
      <c r="I186" s="149">
        <f t="shared" si="4"/>
        <v>1516000</v>
      </c>
    </row>
    <row r="187" spans="2:10" ht="75.75" hidden="1" thickBot="1" x14ac:dyDescent="0.35">
      <c r="B187" s="78">
        <v>114060</v>
      </c>
      <c r="C187" s="78">
        <v>4060</v>
      </c>
      <c r="D187" s="170" t="s">
        <v>127</v>
      </c>
      <c r="E187" s="157" t="s">
        <v>304</v>
      </c>
      <c r="F187" s="66" t="s">
        <v>299</v>
      </c>
      <c r="G187" s="156"/>
      <c r="H187" s="81">
        <v>16984</v>
      </c>
      <c r="I187" s="149">
        <f t="shared" si="4"/>
        <v>16984</v>
      </c>
    </row>
    <row r="188" spans="2:10" ht="75.75" hidden="1" thickBot="1" x14ac:dyDescent="0.35">
      <c r="B188" s="78" t="s">
        <v>224</v>
      </c>
      <c r="C188" s="78">
        <v>4081</v>
      </c>
      <c r="D188" s="170" t="s">
        <v>131</v>
      </c>
      <c r="E188" s="157" t="s">
        <v>225</v>
      </c>
      <c r="F188" s="66" t="s">
        <v>325</v>
      </c>
      <c r="G188" s="156">
        <v>5400461</v>
      </c>
      <c r="H188" s="81">
        <v>892016</v>
      </c>
      <c r="I188" s="149">
        <f t="shared" si="4"/>
        <v>6292477</v>
      </c>
    </row>
    <row r="189" spans="2:10" ht="57" hidden="1" thickBot="1" x14ac:dyDescent="0.35">
      <c r="B189" s="78" t="s">
        <v>224</v>
      </c>
      <c r="C189" s="78">
        <v>4081</v>
      </c>
      <c r="D189" s="170" t="s">
        <v>131</v>
      </c>
      <c r="E189" s="157" t="s">
        <v>225</v>
      </c>
      <c r="F189" s="75" t="s">
        <v>268</v>
      </c>
      <c r="G189" s="188">
        <v>50000</v>
      </c>
      <c r="H189" s="72"/>
      <c r="I189" s="149">
        <f t="shared" si="4"/>
        <v>50000</v>
      </c>
    </row>
    <row r="190" spans="2:10" ht="75.75" hidden="1" thickBot="1" x14ac:dyDescent="0.35">
      <c r="B190" s="169" t="s">
        <v>202</v>
      </c>
      <c r="C190" s="169">
        <v>5032</v>
      </c>
      <c r="D190" s="170" t="s">
        <v>203</v>
      </c>
      <c r="E190" s="171" t="s">
        <v>204</v>
      </c>
      <c r="F190" s="172" t="s">
        <v>269</v>
      </c>
      <c r="G190" s="188">
        <v>2800000</v>
      </c>
      <c r="H190" s="153">
        <v>567250</v>
      </c>
      <c r="I190" s="149">
        <f t="shared" si="4"/>
        <v>3367250</v>
      </c>
    </row>
    <row r="191" spans="2:10" ht="75.75" hidden="1" thickBot="1" x14ac:dyDescent="0.35">
      <c r="B191" s="169" t="s">
        <v>217</v>
      </c>
      <c r="C191" s="169">
        <v>6013</v>
      </c>
      <c r="D191" s="170" t="s">
        <v>137</v>
      </c>
      <c r="E191" s="157" t="s">
        <v>218</v>
      </c>
      <c r="F191" s="74" t="s">
        <v>270</v>
      </c>
      <c r="G191" s="188">
        <v>325173</v>
      </c>
      <c r="H191" s="153"/>
      <c r="I191" s="149">
        <f t="shared" si="4"/>
        <v>325173</v>
      </c>
    </row>
    <row r="192" spans="2:10" ht="75.75" hidden="1" thickBot="1" x14ac:dyDescent="0.35">
      <c r="B192" s="169" t="s">
        <v>217</v>
      </c>
      <c r="C192" s="169">
        <v>6013</v>
      </c>
      <c r="D192" s="170" t="s">
        <v>137</v>
      </c>
      <c r="E192" s="157" t="s">
        <v>218</v>
      </c>
      <c r="F192" s="66" t="s">
        <v>299</v>
      </c>
      <c r="G192" s="188"/>
      <c r="H192" s="153">
        <v>3908400</v>
      </c>
      <c r="I192" s="149">
        <f t="shared" si="4"/>
        <v>3908400</v>
      </c>
    </row>
    <row r="193" spans="2:9" ht="94.5" hidden="1" thickBot="1" x14ac:dyDescent="0.35">
      <c r="B193" s="169" t="s">
        <v>271</v>
      </c>
      <c r="C193" s="169">
        <v>6020</v>
      </c>
      <c r="D193" s="170" t="s">
        <v>137</v>
      </c>
      <c r="E193" s="157" t="s">
        <v>272</v>
      </c>
      <c r="F193" s="173" t="s">
        <v>273</v>
      </c>
      <c r="G193" s="188">
        <v>1996000</v>
      </c>
      <c r="H193" s="153"/>
      <c r="I193" s="149">
        <f t="shared" si="4"/>
        <v>1996000</v>
      </c>
    </row>
    <row r="194" spans="2:9" ht="75.75" hidden="1" thickBot="1" x14ac:dyDescent="0.35">
      <c r="B194" s="78" t="s">
        <v>205</v>
      </c>
      <c r="C194" s="78">
        <v>6030</v>
      </c>
      <c r="D194" s="156" t="s">
        <v>137</v>
      </c>
      <c r="E194" s="157" t="s">
        <v>138</v>
      </c>
      <c r="F194" s="66" t="s">
        <v>299</v>
      </c>
      <c r="G194" s="188"/>
      <c r="H194" s="153">
        <v>9300447</v>
      </c>
      <c r="I194" s="149">
        <f t="shared" si="4"/>
        <v>9300447</v>
      </c>
    </row>
    <row r="195" spans="2:9" ht="75.75" hidden="1" thickBot="1" x14ac:dyDescent="0.35">
      <c r="B195" s="78" t="s">
        <v>205</v>
      </c>
      <c r="C195" s="78">
        <v>6030</v>
      </c>
      <c r="D195" s="156" t="s">
        <v>137</v>
      </c>
      <c r="E195" s="157" t="s">
        <v>138</v>
      </c>
      <c r="F195" s="66" t="s">
        <v>275</v>
      </c>
      <c r="G195" s="188">
        <v>7683530</v>
      </c>
      <c r="H195" s="153"/>
      <c r="I195" s="149">
        <f t="shared" si="4"/>
        <v>7683530</v>
      </c>
    </row>
    <row r="196" spans="2:9" ht="75.75" hidden="1" thickBot="1" x14ac:dyDescent="0.35">
      <c r="B196" s="78" t="s">
        <v>206</v>
      </c>
      <c r="C196" s="78">
        <v>7130</v>
      </c>
      <c r="D196" s="156" t="s">
        <v>207</v>
      </c>
      <c r="E196" s="157" t="s">
        <v>208</v>
      </c>
      <c r="F196" s="172" t="s">
        <v>276</v>
      </c>
      <c r="G196" s="188">
        <v>400000</v>
      </c>
      <c r="H196" s="153"/>
      <c r="I196" s="149">
        <f t="shared" si="4"/>
        <v>400000</v>
      </c>
    </row>
    <row r="197" spans="2:9" ht="57" hidden="1" thickBot="1" x14ac:dyDescent="0.35">
      <c r="B197" s="78" t="s">
        <v>206</v>
      </c>
      <c r="C197" s="78">
        <v>7130</v>
      </c>
      <c r="D197" s="156" t="s">
        <v>207</v>
      </c>
      <c r="E197" s="157" t="s">
        <v>208</v>
      </c>
      <c r="F197" s="74" t="s">
        <v>277</v>
      </c>
      <c r="G197" s="188"/>
      <c r="H197" s="153">
        <v>450000</v>
      </c>
      <c r="I197" s="149">
        <f t="shared" si="4"/>
        <v>450000</v>
      </c>
    </row>
    <row r="198" spans="2:9" ht="75.75" hidden="1" thickBot="1" x14ac:dyDescent="0.35">
      <c r="B198" s="78" t="s">
        <v>219</v>
      </c>
      <c r="C198" s="78">
        <v>7363</v>
      </c>
      <c r="D198" s="156" t="s">
        <v>143</v>
      </c>
      <c r="E198" s="157" t="s">
        <v>278</v>
      </c>
      <c r="F198" s="66" t="s">
        <v>299</v>
      </c>
      <c r="G198" s="188"/>
      <c r="H198" s="153">
        <v>6100000</v>
      </c>
      <c r="I198" s="149">
        <f t="shared" si="4"/>
        <v>6100000</v>
      </c>
    </row>
    <row r="199" spans="2:9" ht="75.75" hidden="1" thickBot="1" x14ac:dyDescent="0.35">
      <c r="B199" s="175" t="s">
        <v>220</v>
      </c>
      <c r="C199" s="176">
        <v>7442</v>
      </c>
      <c r="D199" s="177" t="s">
        <v>151</v>
      </c>
      <c r="E199" s="157" t="s">
        <v>211</v>
      </c>
      <c r="F199" s="66" t="s">
        <v>299</v>
      </c>
      <c r="G199" s="188">
        <v>1480000</v>
      </c>
      <c r="H199" s="153">
        <v>2592000</v>
      </c>
      <c r="I199" s="149">
        <f t="shared" si="4"/>
        <v>4072000</v>
      </c>
    </row>
    <row r="200" spans="2:9" ht="75.75" hidden="1" thickBot="1" x14ac:dyDescent="0.35">
      <c r="B200" s="175" t="s">
        <v>212</v>
      </c>
      <c r="C200" s="176">
        <v>7670</v>
      </c>
      <c r="D200" s="186" t="s">
        <v>306</v>
      </c>
      <c r="E200" s="157" t="s">
        <v>307</v>
      </c>
      <c r="F200" s="173" t="s">
        <v>308</v>
      </c>
      <c r="G200" s="188"/>
      <c r="H200" s="153">
        <v>1900000</v>
      </c>
      <c r="I200" s="149">
        <f t="shared" si="4"/>
        <v>1900000</v>
      </c>
    </row>
    <row r="201" spans="2:9" ht="188.25" hidden="1" thickBot="1" x14ac:dyDescent="0.35">
      <c r="B201" s="175">
        <v>117691</v>
      </c>
      <c r="C201" s="176">
        <v>7691</v>
      </c>
      <c r="D201" s="186" t="s">
        <v>306</v>
      </c>
      <c r="E201" s="82" t="s">
        <v>309</v>
      </c>
      <c r="F201" s="66" t="s">
        <v>299</v>
      </c>
      <c r="G201" s="188"/>
      <c r="H201" s="153">
        <v>1400000</v>
      </c>
      <c r="I201" s="149">
        <f t="shared" si="4"/>
        <v>1400000</v>
      </c>
    </row>
    <row r="202" spans="2:9" ht="57" hidden="1" thickBot="1" x14ac:dyDescent="0.35">
      <c r="B202" s="175" t="s">
        <v>280</v>
      </c>
      <c r="C202" s="176">
        <v>8340</v>
      </c>
      <c r="D202" s="177" t="s">
        <v>281</v>
      </c>
      <c r="E202" s="157" t="s">
        <v>282</v>
      </c>
      <c r="F202" s="172" t="s">
        <v>283</v>
      </c>
      <c r="G202" s="188"/>
      <c r="H202" s="153">
        <f>216000+700000</f>
        <v>916000</v>
      </c>
      <c r="I202" s="149">
        <f t="shared" si="4"/>
        <v>916000</v>
      </c>
    </row>
    <row r="203" spans="2:9" ht="18.75" hidden="1" x14ac:dyDescent="0.3">
      <c r="B203" s="78"/>
      <c r="C203" s="78"/>
      <c r="D203" s="156"/>
      <c r="E203" s="81"/>
      <c r="F203" s="158"/>
      <c r="G203" s="188">
        <v>0</v>
      </c>
      <c r="H203" s="153"/>
      <c r="I203" s="149">
        <f t="shared" si="4"/>
        <v>0</v>
      </c>
    </row>
    <row r="204" spans="2:9" ht="57" hidden="1" thickBot="1" x14ac:dyDescent="0.35">
      <c r="B204" s="78" t="s">
        <v>287</v>
      </c>
      <c r="C204" s="78">
        <v>8311</v>
      </c>
      <c r="D204" s="156" t="s">
        <v>288</v>
      </c>
      <c r="E204" s="157" t="s">
        <v>289</v>
      </c>
      <c r="F204" s="172" t="s">
        <v>290</v>
      </c>
      <c r="G204" s="188"/>
      <c r="H204" s="153">
        <f>2000+200000</f>
        <v>202000</v>
      </c>
      <c r="I204" s="149">
        <f t="shared" si="4"/>
        <v>202000</v>
      </c>
    </row>
    <row r="205" spans="2:9" ht="75.75" hidden="1" thickBot="1" x14ac:dyDescent="0.35">
      <c r="B205" s="78" t="s">
        <v>291</v>
      </c>
      <c r="C205" s="78">
        <v>8410</v>
      </c>
      <c r="D205" s="156" t="s">
        <v>292</v>
      </c>
      <c r="E205" s="171" t="s">
        <v>293</v>
      </c>
      <c r="F205" s="158" t="s">
        <v>294</v>
      </c>
      <c r="G205" s="188">
        <v>176552</v>
      </c>
      <c r="H205" s="153"/>
      <c r="I205" s="149">
        <f t="shared" si="4"/>
        <v>176552</v>
      </c>
    </row>
    <row r="206" spans="2:9" ht="150.75" hidden="1" thickBot="1" x14ac:dyDescent="0.35">
      <c r="B206" s="78" t="s">
        <v>329</v>
      </c>
      <c r="C206" s="78">
        <v>9730</v>
      </c>
      <c r="D206" s="156" t="s">
        <v>93</v>
      </c>
      <c r="E206" s="171" t="s">
        <v>330</v>
      </c>
      <c r="F206" s="158" t="s">
        <v>331</v>
      </c>
      <c r="G206" s="188">
        <v>1000000</v>
      </c>
      <c r="H206" s="153"/>
      <c r="I206" s="149">
        <f t="shared" si="4"/>
        <v>1000000</v>
      </c>
    </row>
    <row r="207" spans="2:9" ht="75.75" hidden="1" thickBot="1" x14ac:dyDescent="0.35">
      <c r="B207" s="78" t="s">
        <v>221</v>
      </c>
      <c r="C207" s="78">
        <v>9770</v>
      </c>
      <c r="D207" s="156" t="s">
        <v>93</v>
      </c>
      <c r="E207" s="82" t="s">
        <v>310</v>
      </c>
      <c r="F207" s="178" t="s">
        <v>311</v>
      </c>
      <c r="G207" s="188">
        <v>248500</v>
      </c>
      <c r="H207" s="153"/>
      <c r="I207" s="149">
        <f t="shared" si="4"/>
        <v>248500</v>
      </c>
    </row>
    <row r="208" spans="2:9" ht="150.75" hidden="1" thickBot="1" x14ac:dyDescent="0.35">
      <c r="B208" s="78" t="s">
        <v>221</v>
      </c>
      <c r="C208" s="78">
        <v>9770</v>
      </c>
      <c r="D208" s="156" t="s">
        <v>93</v>
      </c>
      <c r="E208" s="82" t="s">
        <v>310</v>
      </c>
      <c r="F208" s="178" t="s">
        <v>318</v>
      </c>
      <c r="G208" s="188">
        <v>16700</v>
      </c>
      <c r="H208" s="153"/>
      <c r="I208" s="149">
        <f t="shared" si="4"/>
        <v>16700</v>
      </c>
    </row>
    <row r="209" spans="2:9" ht="94.5" hidden="1" thickBot="1" x14ac:dyDescent="0.35">
      <c r="B209" s="78" t="s">
        <v>221</v>
      </c>
      <c r="C209" s="78">
        <v>9770</v>
      </c>
      <c r="D209" s="156" t="s">
        <v>93</v>
      </c>
      <c r="E209" s="82" t="s">
        <v>310</v>
      </c>
      <c r="F209" s="178" t="s">
        <v>332</v>
      </c>
      <c r="G209" s="188">
        <v>165100</v>
      </c>
      <c r="H209" s="153"/>
      <c r="I209" s="149">
        <f t="shared" si="4"/>
        <v>165100</v>
      </c>
    </row>
    <row r="210" spans="2:9" ht="38.25" hidden="1" thickBot="1" x14ac:dyDescent="0.35">
      <c r="B210" s="78" t="s">
        <v>221</v>
      </c>
      <c r="C210" s="78">
        <v>9770</v>
      </c>
      <c r="D210" s="156" t="s">
        <v>93</v>
      </c>
      <c r="E210" s="82" t="s">
        <v>310</v>
      </c>
      <c r="F210" s="178" t="s">
        <v>333</v>
      </c>
      <c r="G210" s="188">
        <v>168100</v>
      </c>
      <c r="H210" s="153"/>
      <c r="I210" s="149">
        <f t="shared" si="4"/>
        <v>168100</v>
      </c>
    </row>
    <row r="211" spans="2:9" ht="19.5" hidden="1" thickBot="1" x14ac:dyDescent="0.35">
      <c r="B211" s="78" t="s">
        <v>221</v>
      </c>
      <c r="C211" s="78">
        <v>9770</v>
      </c>
      <c r="D211" s="156" t="s">
        <v>93</v>
      </c>
      <c r="E211" s="82" t="s">
        <v>310</v>
      </c>
      <c r="F211" s="178" t="s">
        <v>319</v>
      </c>
      <c r="G211" s="188">
        <v>400000</v>
      </c>
      <c r="H211" s="153">
        <v>70000</v>
      </c>
      <c r="I211" s="149">
        <f t="shared" si="4"/>
        <v>470000</v>
      </c>
    </row>
    <row r="212" spans="2:9" ht="75.75" hidden="1" thickBot="1" x14ac:dyDescent="0.35">
      <c r="B212" s="78">
        <v>119800</v>
      </c>
      <c r="C212" s="78">
        <v>9800</v>
      </c>
      <c r="D212" s="156" t="s">
        <v>93</v>
      </c>
      <c r="E212" s="82" t="s">
        <v>312</v>
      </c>
      <c r="F212" s="178" t="s">
        <v>313</v>
      </c>
      <c r="G212" s="188">
        <v>200000</v>
      </c>
      <c r="H212" s="153"/>
      <c r="I212" s="149">
        <f t="shared" si="4"/>
        <v>200000</v>
      </c>
    </row>
    <row r="213" spans="2:9" ht="132" hidden="1" thickBot="1" x14ac:dyDescent="0.35">
      <c r="B213" s="78">
        <v>119800</v>
      </c>
      <c r="C213" s="78">
        <v>9800</v>
      </c>
      <c r="D213" s="156" t="s">
        <v>93</v>
      </c>
      <c r="E213" s="82" t="s">
        <v>312</v>
      </c>
      <c r="F213" s="178" t="s">
        <v>314</v>
      </c>
      <c r="G213" s="188">
        <v>200000</v>
      </c>
      <c r="H213" s="153"/>
      <c r="I213" s="149">
        <f t="shared" si="4"/>
        <v>200000</v>
      </c>
    </row>
    <row r="214" spans="2:9" ht="75.75" hidden="1" thickBot="1" x14ac:dyDescent="0.35">
      <c r="B214" s="78">
        <v>119800</v>
      </c>
      <c r="C214" s="78">
        <v>9800</v>
      </c>
      <c r="D214" s="156" t="s">
        <v>93</v>
      </c>
      <c r="E214" s="82" t="s">
        <v>312</v>
      </c>
      <c r="F214" s="178" t="s">
        <v>315</v>
      </c>
      <c r="G214" s="188">
        <v>100000</v>
      </c>
      <c r="H214" s="153"/>
      <c r="I214" s="149">
        <f t="shared" si="4"/>
        <v>100000</v>
      </c>
    </row>
    <row r="215" spans="2:9" ht="132" hidden="1" thickBot="1" x14ac:dyDescent="0.35">
      <c r="B215" s="78">
        <v>119800</v>
      </c>
      <c r="C215" s="78">
        <v>9800</v>
      </c>
      <c r="D215" s="156" t="s">
        <v>93</v>
      </c>
      <c r="E215" s="82" t="s">
        <v>312</v>
      </c>
      <c r="F215" s="178" t="s">
        <v>334</v>
      </c>
      <c r="G215" s="188">
        <v>50000</v>
      </c>
      <c r="H215" s="153"/>
      <c r="I215" s="149">
        <f t="shared" si="4"/>
        <v>50000</v>
      </c>
    </row>
    <row r="216" spans="2:9" ht="150.75" hidden="1" thickBot="1" x14ac:dyDescent="0.35">
      <c r="B216" s="78">
        <v>119800</v>
      </c>
      <c r="C216" s="78">
        <v>9800</v>
      </c>
      <c r="D216" s="156" t="s">
        <v>93</v>
      </c>
      <c r="E216" s="82" t="s">
        <v>312</v>
      </c>
      <c r="F216" s="178" t="s">
        <v>316</v>
      </c>
      <c r="G216" s="188">
        <v>40000</v>
      </c>
      <c r="H216" s="153"/>
      <c r="I216" s="149">
        <f t="shared" si="4"/>
        <v>40000</v>
      </c>
    </row>
    <row r="217" spans="2:9" ht="19.5" hidden="1" thickBot="1" x14ac:dyDescent="0.35">
      <c r="B217" s="79" t="s">
        <v>320</v>
      </c>
      <c r="C217" s="78"/>
      <c r="D217" s="156"/>
      <c r="E217" s="82" t="s">
        <v>321</v>
      </c>
      <c r="F217" s="178"/>
      <c r="G217" s="188">
        <f>G218</f>
        <v>430258</v>
      </c>
      <c r="H217" s="188">
        <f>H218</f>
        <v>2098333</v>
      </c>
      <c r="I217" s="149">
        <f t="shared" si="4"/>
        <v>2528591</v>
      </c>
    </row>
    <row r="218" spans="2:9" ht="38.25" hidden="1" thickBot="1" x14ac:dyDescent="0.35">
      <c r="B218" s="79" t="s">
        <v>322</v>
      </c>
      <c r="C218" s="78"/>
      <c r="D218" s="156"/>
      <c r="E218" s="82" t="s">
        <v>222</v>
      </c>
      <c r="F218" s="178"/>
      <c r="G218" s="188">
        <f>G219+G220+G221+G222</f>
        <v>430258</v>
      </c>
      <c r="H218" s="188">
        <f>H219+H220+H221+H222</f>
        <v>2098333</v>
      </c>
      <c r="I218" s="149">
        <f t="shared" si="4"/>
        <v>2528591</v>
      </c>
    </row>
    <row r="219" spans="2:9" ht="75.75" hidden="1" thickBot="1" x14ac:dyDescent="0.35">
      <c r="B219" s="78" t="s">
        <v>323</v>
      </c>
      <c r="C219" s="78">
        <v>1162</v>
      </c>
      <c r="D219" s="156" t="s">
        <v>227</v>
      </c>
      <c r="E219" s="157" t="s">
        <v>256</v>
      </c>
      <c r="F219" s="158" t="s">
        <v>257</v>
      </c>
      <c r="G219" s="188">
        <v>370258</v>
      </c>
      <c r="H219" s="153"/>
      <c r="I219" s="149">
        <f t="shared" si="4"/>
        <v>370258</v>
      </c>
    </row>
    <row r="220" spans="2:9" ht="112.5" hidden="1" x14ac:dyDescent="0.2">
      <c r="B220" s="78" t="s">
        <v>226</v>
      </c>
      <c r="C220" s="78">
        <v>1020</v>
      </c>
      <c r="D220" s="156" t="s">
        <v>104</v>
      </c>
      <c r="E220" s="81" t="s">
        <v>258</v>
      </c>
      <c r="F220" s="66" t="s">
        <v>299</v>
      </c>
      <c r="G220" s="188"/>
      <c r="H220" s="153">
        <v>1210833</v>
      </c>
      <c r="I220" s="149">
        <f t="shared" si="4"/>
        <v>1210833</v>
      </c>
    </row>
    <row r="221" spans="2:9" ht="112.5" hidden="1" x14ac:dyDescent="0.2">
      <c r="B221" s="78" t="s">
        <v>226</v>
      </c>
      <c r="C221" s="78">
        <v>1020</v>
      </c>
      <c r="D221" s="156" t="s">
        <v>104</v>
      </c>
      <c r="E221" s="81" t="s">
        <v>258</v>
      </c>
      <c r="F221" s="66" t="s">
        <v>300</v>
      </c>
      <c r="G221" s="188">
        <v>60000</v>
      </c>
      <c r="H221" s="153">
        <v>0</v>
      </c>
      <c r="I221" s="149">
        <f t="shared" si="4"/>
        <v>60000</v>
      </c>
    </row>
    <row r="222" spans="2:9" ht="75" hidden="1" x14ac:dyDescent="0.2">
      <c r="B222" s="78" t="s">
        <v>223</v>
      </c>
      <c r="C222" s="78">
        <v>1010</v>
      </c>
      <c r="D222" s="156" t="s">
        <v>104</v>
      </c>
      <c r="E222" s="81" t="s">
        <v>101</v>
      </c>
      <c r="F222" s="66" t="s">
        <v>299</v>
      </c>
      <c r="G222" s="76"/>
      <c r="H222" s="153">
        <v>887500</v>
      </c>
      <c r="I222" s="149">
        <f t="shared" si="4"/>
        <v>887500</v>
      </c>
    </row>
    <row r="223" spans="2:9" ht="18.75" hidden="1" x14ac:dyDescent="0.3">
      <c r="B223" s="179"/>
      <c r="C223" s="179"/>
      <c r="D223" s="180"/>
      <c r="E223" s="181" t="s">
        <v>213</v>
      </c>
      <c r="F223" s="182"/>
      <c r="G223" s="183">
        <f>G181+G217</f>
        <v>25626116</v>
      </c>
      <c r="H223" s="183">
        <f>H181+H217</f>
        <v>30463430</v>
      </c>
      <c r="I223" s="183">
        <f>I181+I217</f>
        <v>56089546</v>
      </c>
    </row>
    <row r="224" spans="2:9" ht="18.75" hidden="1" x14ac:dyDescent="0.3">
      <c r="F224" s="184"/>
    </row>
    <row r="225" spans="2:11" hidden="1" x14ac:dyDescent="0.2">
      <c r="B225" s="596"/>
      <c r="C225" s="596"/>
      <c r="D225" s="596"/>
      <c r="E225" s="596"/>
      <c r="F225" s="596"/>
      <c r="G225" s="596"/>
      <c r="H225" s="596"/>
      <c r="I225" s="596"/>
    </row>
    <row r="226" spans="2:11" hidden="1" x14ac:dyDescent="0.2">
      <c r="B226" s="597"/>
      <c r="C226" s="597"/>
      <c r="D226" s="597"/>
      <c r="E226" s="597"/>
      <c r="F226" s="597"/>
      <c r="G226" s="597"/>
      <c r="H226" s="597"/>
      <c r="I226" s="597"/>
    </row>
    <row r="227" spans="2:11" hidden="1" x14ac:dyDescent="0.2">
      <c r="B227" s="597"/>
      <c r="C227" s="597"/>
      <c r="D227" s="597"/>
      <c r="E227" s="597"/>
      <c r="F227" s="597"/>
      <c r="G227" s="597"/>
      <c r="H227" s="597"/>
      <c r="I227" s="597"/>
    </row>
    <row r="228" spans="2:11" hidden="1" x14ac:dyDescent="0.2"/>
    <row r="229" spans="2:11" ht="18.75" hidden="1" x14ac:dyDescent="0.3">
      <c r="B229" s="46" t="s">
        <v>214</v>
      </c>
      <c r="C229" s="152"/>
      <c r="D229" s="152"/>
      <c r="E229" s="152"/>
      <c r="F229" s="168"/>
      <c r="G229" s="185" t="s">
        <v>297</v>
      </c>
      <c r="H229" s="152"/>
      <c r="I229" s="152"/>
    </row>
    <row r="230" spans="2:11" hidden="1" x14ac:dyDescent="0.2"/>
    <row r="231" spans="2:11" hidden="1" x14ac:dyDescent="0.2"/>
    <row r="232" spans="2:11" ht="42.75" customHeight="1" x14ac:dyDescent="0.2">
      <c r="G232" s="604" t="s">
        <v>404</v>
      </c>
      <c r="H232" s="604"/>
      <c r="I232" s="604"/>
      <c r="J232" s="604"/>
      <c r="K232" s="604"/>
    </row>
    <row r="233" spans="2:11" ht="24" customHeight="1" x14ac:dyDescent="0.2">
      <c r="B233" s="595" t="s">
        <v>396</v>
      </c>
      <c r="C233" s="595"/>
      <c r="D233" s="595"/>
      <c r="E233" s="595"/>
      <c r="F233" s="595"/>
      <c r="G233" s="595"/>
      <c r="H233" s="595"/>
      <c r="I233" s="595"/>
      <c r="J233" s="595"/>
      <c r="K233" s="595"/>
    </row>
    <row r="234" spans="2:11" ht="16.5" customHeight="1" x14ac:dyDescent="0.2">
      <c r="B234" s="56">
        <v>16518000000</v>
      </c>
      <c r="C234" s="140"/>
      <c r="D234" s="140"/>
      <c r="E234" s="140"/>
      <c r="F234" s="140"/>
      <c r="G234" s="140"/>
      <c r="H234" s="140"/>
      <c r="I234" s="140"/>
      <c r="J234" s="140"/>
      <c r="K234" s="140"/>
    </row>
    <row r="235" spans="2:11" ht="14.25" customHeight="1" thickBot="1" x14ac:dyDescent="0.25">
      <c r="B235" s="58" t="s">
        <v>1</v>
      </c>
      <c r="C235" s="143"/>
      <c r="D235" s="143"/>
      <c r="E235" s="143"/>
      <c r="F235" s="143"/>
      <c r="G235" s="143"/>
      <c r="H235" s="144"/>
      <c r="K235" s="191" t="s">
        <v>198</v>
      </c>
    </row>
    <row r="236" spans="2:11" ht="96.75" customHeight="1" x14ac:dyDescent="0.2">
      <c r="B236" s="605" t="s">
        <v>230</v>
      </c>
      <c r="C236" s="607" t="s">
        <v>335</v>
      </c>
      <c r="D236" s="607" t="s">
        <v>336</v>
      </c>
      <c r="E236" s="607" t="s">
        <v>337</v>
      </c>
      <c r="F236" s="609" t="s">
        <v>252</v>
      </c>
      <c r="G236" s="607" t="s">
        <v>338</v>
      </c>
      <c r="H236" s="598" t="s">
        <v>5</v>
      </c>
      <c r="I236" s="600" t="s">
        <v>339</v>
      </c>
      <c r="J236" s="602" t="s">
        <v>340</v>
      </c>
      <c r="K236" s="603"/>
    </row>
    <row r="237" spans="2:11" ht="39" customHeight="1" thickBot="1" x14ac:dyDescent="0.25">
      <c r="B237" s="606"/>
      <c r="C237" s="608"/>
      <c r="D237" s="608"/>
      <c r="E237" s="608"/>
      <c r="F237" s="610"/>
      <c r="G237" s="608"/>
      <c r="H237" s="599"/>
      <c r="I237" s="601"/>
      <c r="J237" s="237" t="s">
        <v>5</v>
      </c>
      <c r="K237" s="238" t="s">
        <v>341</v>
      </c>
    </row>
    <row r="238" spans="2:11" ht="36.75" customHeight="1" thickBot="1" x14ac:dyDescent="0.3">
      <c r="B238" s="261" t="s">
        <v>82</v>
      </c>
      <c r="C238" s="262"/>
      <c r="D238" s="263"/>
      <c r="E238" s="264" t="s">
        <v>83</v>
      </c>
      <c r="F238" s="265"/>
      <c r="G238" s="266"/>
      <c r="H238" s="267">
        <f>I238+J238</f>
        <v>10111802</v>
      </c>
      <c r="I238" s="268">
        <f>I239</f>
        <v>9728501</v>
      </c>
      <c r="J238" s="268">
        <f>K238</f>
        <v>383301</v>
      </c>
      <c r="K238" s="269">
        <f>K239</f>
        <v>383301</v>
      </c>
    </row>
    <row r="239" spans="2:11" ht="36.75" customHeight="1" thickBot="1" x14ac:dyDescent="0.25">
      <c r="B239" s="261" t="s">
        <v>84</v>
      </c>
      <c r="C239" s="262"/>
      <c r="D239" s="263"/>
      <c r="E239" s="264" t="s">
        <v>83</v>
      </c>
      <c r="F239" s="270"/>
      <c r="G239" s="271"/>
      <c r="H239" s="272">
        <f>I239+J239</f>
        <v>10111802</v>
      </c>
      <c r="I239" s="273">
        <f>I241+I243+I253+I256+I260+I270</f>
        <v>9728501</v>
      </c>
      <c r="J239" s="273">
        <f>J241+J243+J253+J256+J260</f>
        <v>383301</v>
      </c>
      <c r="K239" s="274">
        <f>K243+K253+K256+K260+K270</f>
        <v>383301</v>
      </c>
    </row>
    <row r="240" spans="2:11" ht="19.5" hidden="1" thickBot="1" x14ac:dyDescent="0.3">
      <c r="B240" s="407" t="s">
        <v>255</v>
      </c>
      <c r="C240" s="408">
        <v>1162</v>
      </c>
      <c r="D240" s="409" t="s">
        <v>227</v>
      </c>
      <c r="E240" s="410" t="s">
        <v>256</v>
      </c>
      <c r="F240" s="411"/>
      <c r="G240" s="412"/>
      <c r="H240" s="413"/>
      <c r="I240" s="414"/>
      <c r="J240" s="415"/>
      <c r="K240" s="416"/>
    </row>
    <row r="241" spans="2:11" ht="15.75" customHeight="1" thickBot="1" x14ac:dyDescent="0.3">
      <c r="B241" s="401" t="s">
        <v>85</v>
      </c>
      <c r="C241" s="402">
        <v>1000</v>
      </c>
      <c r="D241" s="403"/>
      <c r="E241" s="404" t="s">
        <v>87</v>
      </c>
      <c r="F241" s="426"/>
      <c r="G241" s="271"/>
      <c r="H241" s="272">
        <f>I241+J241</f>
        <v>5000</v>
      </c>
      <c r="I241" s="273">
        <f>I242</f>
        <v>5000</v>
      </c>
      <c r="J241" s="392">
        <f>K241</f>
        <v>0</v>
      </c>
      <c r="K241" s="393">
        <f>K242</f>
        <v>0</v>
      </c>
    </row>
    <row r="242" spans="2:11" ht="83.25" customHeight="1" thickBot="1" x14ac:dyDescent="0.25">
      <c r="B242" s="417" t="s">
        <v>92</v>
      </c>
      <c r="C242" s="418">
        <v>180</v>
      </c>
      <c r="D242" s="419" t="s">
        <v>94</v>
      </c>
      <c r="E242" s="420" t="s">
        <v>95</v>
      </c>
      <c r="F242" s="421" t="s">
        <v>342</v>
      </c>
      <c r="G242" s="422" t="s">
        <v>405</v>
      </c>
      <c r="H242" s="490">
        <f>J242+I242</f>
        <v>5000</v>
      </c>
      <c r="I242" s="423">
        <v>5000</v>
      </c>
      <c r="J242" s="424">
        <f>K242</f>
        <v>0</v>
      </c>
      <c r="K242" s="425">
        <v>0</v>
      </c>
    </row>
    <row r="243" spans="2:11" ht="35.25" customHeight="1" thickBot="1" x14ac:dyDescent="0.25">
      <c r="B243" s="401" t="s">
        <v>106</v>
      </c>
      <c r="C243" s="402">
        <v>3000</v>
      </c>
      <c r="D243" s="403"/>
      <c r="E243" s="404" t="s">
        <v>107</v>
      </c>
      <c r="F243" s="405"/>
      <c r="G243" s="406"/>
      <c r="H243" s="272">
        <f>I243+J243</f>
        <v>2145695</v>
      </c>
      <c r="I243" s="273">
        <f>I245+I246+I247+I248+I250</f>
        <v>2145695</v>
      </c>
      <c r="J243" s="392">
        <f>K243</f>
        <v>0</v>
      </c>
      <c r="K243" s="393">
        <f>K245+K246+K247+K247+K248+K250</f>
        <v>0</v>
      </c>
    </row>
    <row r="244" spans="2:11" ht="31.5" hidden="1" x14ac:dyDescent="0.2">
      <c r="B244" s="394" t="s">
        <v>301</v>
      </c>
      <c r="C244" s="275">
        <v>3210</v>
      </c>
      <c r="D244" s="395">
        <v>1050</v>
      </c>
      <c r="E244" s="396" t="s">
        <v>264</v>
      </c>
      <c r="F244" s="397"/>
      <c r="G244" s="398"/>
      <c r="H244" s="276">
        <f t="shared" ref="H244:H284" si="5">J244+I244</f>
        <v>0</v>
      </c>
      <c r="I244" s="277"/>
      <c r="J244" s="399">
        <f t="shared" ref="J244:J285" si="6">K244</f>
        <v>0</v>
      </c>
      <c r="K244" s="400"/>
    </row>
    <row r="245" spans="2:11" ht="82.5" customHeight="1" x14ac:dyDescent="0.2">
      <c r="B245" s="285" t="s">
        <v>108</v>
      </c>
      <c r="C245" s="286">
        <v>3033</v>
      </c>
      <c r="D245" s="290">
        <v>1070</v>
      </c>
      <c r="E245" s="501" t="s">
        <v>111</v>
      </c>
      <c r="F245" s="291" t="s">
        <v>343</v>
      </c>
      <c r="G245" s="422" t="s">
        <v>405</v>
      </c>
      <c r="H245" s="245">
        <f t="shared" si="5"/>
        <v>500800</v>
      </c>
      <c r="I245" s="194">
        <v>500800</v>
      </c>
      <c r="J245" s="195">
        <f t="shared" si="6"/>
        <v>0</v>
      </c>
      <c r="K245" s="196">
        <v>0</v>
      </c>
    </row>
    <row r="246" spans="2:11" ht="78" customHeight="1" x14ac:dyDescent="0.2">
      <c r="B246" s="285" t="s">
        <v>112</v>
      </c>
      <c r="C246" s="286">
        <v>3104</v>
      </c>
      <c r="D246" s="290">
        <v>1020</v>
      </c>
      <c r="E246" s="501" t="s">
        <v>344</v>
      </c>
      <c r="F246" s="244" t="s">
        <v>345</v>
      </c>
      <c r="G246" s="422" t="s">
        <v>405</v>
      </c>
      <c r="H246" s="245">
        <f t="shared" si="5"/>
        <v>1331895</v>
      </c>
      <c r="I246" s="194">
        <v>1331895</v>
      </c>
      <c r="J246" s="195">
        <f t="shared" si="6"/>
        <v>0</v>
      </c>
      <c r="K246" s="196">
        <v>0</v>
      </c>
    </row>
    <row r="247" spans="2:11" ht="84.75" customHeight="1" x14ac:dyDescent="0.2">
      <c r="B247" s="285" t="s">
        <v>115</v>
      </c>
      <c r="C247" s="286">
        <v>3140</v>
      </c>
      <c r="D247" s="290">
        <v>1040</v>
      </c>
      <c r="E247" s="502" t="s">
        <v>346</v>
      </c>
      <c r="F247" s="244" t="s">
        <v>347</v>
      </c>
      <c r="G247" s="422" t="s">
        <v>405</v>
      </c>
      <c r="H247" s="245">
        <f t="shared" si="5"/>
        <v>50000</v>
      </c>
      <c r="I247" s="194">
        <v>50000</v>
      </c>
      <c r="J247" s="195">
        <f t="shared" si="6"/>
        <v>0</v>
      </c>
      <c r="K247" s="196">
        <v>0</v>
      </c>
    </row>
    <row r="248" spans="2:11" ht="78.75" customHeight="1" x14ac:dyDescent="0.2">
      <c r="B248" s="285" t="s">
        <v>265</v>
      </c>
      <c r="C248" s="286">
        <v>3242</v>
      </c>
      <c r="D248" s="372" t="s">
        <v>121</v>
      </c>
      <c r="E248" s="287" t="s">
        <v>122</v>
      </c>
      <c r="F248" s="288" t="s">
        <v>348</v>
      </c>
      <c r="G248" s="422" t="s">
        <v>405</v>
      </c>
      <c r="H248" s="245">
        <f t="shared" si="5"/>
        <v>233000</v>
      </c>
      <c r="I248" s="194">
        <v>233000</v>
      </c>
      <c r="J248" s="195">
        <f t="shared" si="6"/>
        <v>0</v>
      </c>
      <c r="K248" s="196">
        <v>0</v>
      </c>
    </row>
    <row r="249" spans="2:11" ht="79.5" hidden="1" thickBot="1" x14ac:dyDescent="0.25">
      <c r="B249" s="293">
        <v>114060</v>
      </c>
      <c r="C249" s="286">
        <v>4060</v>
      </c>
      <c r="D249" s="294" t="s">
        <v>127</v>
      </c>
      <c r="E249" s="375" t="s">
        <v>304</v>
      </c>
      <c r="F249" s="287" t="s">
        <v>299</v>
      </c>
      <c r="G249" s="422" t="s">
        <v>405</v>
      </c>
      <c r="H249" s="245">
        <f t="shared" si="5"/>
        <v>0</v>
      </c>
      <c r="I249" s="194"/>
      <c r="J249" s="195">
        <f t="shared" si="6"/>
        <v>0</v>
      </c>
      <c r="K249" s="196"/>
    </row>
    <row r="250" spans="2:11" ht="78.75" customHeight="1" thickBot="1" x14ac:dyDescent="0.25">
      <c r="B250" s="293"/>
      <c r="C250" s="286"/>
      <c r="D250" s="373"/>
      <c r="E250" s="287"/>
      <c r="F250" s="374" t="s">
        <v>349</v>
      </c>
      <c r="G250" s="422" t="s">
        <v>405</v>
      </c>
      <c r="H250" s="245">
        <f t="shared" si="5"/>
        <v>30000</v>
      </c>
      <c r="I250" s="194">
        <v>30000</v>
      </c>
      <c r="J250" s="195">
        <f t="shared" si="6"/>
        <v>0</v>
      </c>
      <c r="K250" s="196">
        <v>0</v>
      </c>
    </row>
    <row r="251" spans="2:11" ht="32.25" hidden="1" thickBot="1" x14ac:dyDescent="0.25">
      <c r="B251" s="296" t="s">
        <v>224</v>
      </c>
      <c r="C251" s="279">
        <v>4081</v>
      </c>
      <c r="D251" s="297" t="s">
        <v>131</v>
      </c>
      <c r="E251" s="376" t="s">
        <v>225</v>
      </c>
      <c r="F251" s="295"/>
      <c r="G251" s="289"/>
      <c r="H251" s="281">
        <f t="shared" si="5"/>
        <v>0</v>
      </c>
      <c r="I251" s="282"/>
      <c r="J251" s="283">
        <f t="shared" si="6"/>
        <v>0</v>
      </c>
      <c r="K251" s="284"/>
    </row>
    <row r="252" spans="2:11" ht="48" hidden="1" thickBot="1" x14ac:dyDescent="0.25">
      <c r="B252" s="377" t="s">
        <v>217</v>
      </c>
      <c r="C252" s="378">
        <v>6013</v>
      </c>
      <c r="D252" s="379" t="s">
        <v>137</v>
      </c>
      <c r="E252" s="380" t="s">
        <v>218</v>
      </c>
      <c r="F252" s="302" t="s">
        <v>350</v>
      </c>
      <c r="G252" s="381" t="s">
        <v>351</v>
      </c>
      <c r="H252" s="382">
        <f t="shared" si="5"/>
        <v>0</v>
      </c>
      <c r="I252" s="383"/>
      <c r="J252" s="384">
        <f t="shared" si="6"/>
        <v>0</v>
      </c>
      <c r="K252" s="385"/>
    </row>
    <row r="253" spans="2:11" ht="37.5" customHeight="1" x14ac:dyDescent="0.2">
      <c r="B253" s="491">
        <v>214000</v>
      </c>
      <c r="C253" s="492">
        <v>4000</v>
      </c>
      <c r="D253" s="493"/>
      <c r="E253" s="380" t="s">
        <v>124</v>
      </c>
      <c r="F253" s="494"/>
      <c r="G253" s="505"/>
      <c r="H253" s="495">
        <f>I253+J253</f>
        <v>2791040</v>
      </c>
      <c r="I253" s="496">
        <f>I254+I255</f>
        <v>2718290</v>
      </c>
      <c r="J253" s="497">
        <f>K253</f>
        <v>72750</v>
      </c>
      <c r="K253" s="498">
        <f>K254</f>
        <v>72750</v>
      </c>
    </row>
    <row r="254" spans="2:11" ht="48" customHeight="1" x14ac:dyDescent="0.2">
      <c r="B254" s="499" t="s">
        <v>398</v>
      </c>
      <c r="C254" s="500">
        <v>4060</v>
      </c>
      <c r="D254" s="499" t="s">
        <v>127</v>
      </c>
      <c r="E254" s="469" t="s">
        <v>128</v>
      </c>
      <c r="F254" s="287"/>
      <c r="G254" s="506" t="s">
        <v>405</v>
      </c>
      <c r="H254" s="245">
        <f>I254+J254</f>
        <v>2786040</v>
      </c>
      <c r="I254" s="194">
        <v>2713290</v>
      </c>
      <c r="J254" s="195">
        <f>K254</f>
        <v>72750</v>
      </c>
      <c r="K254" s="195">
        <v>72750</v>
      </c>
    </row>
    <row r="255" spans="2:11" ht="84" customHeight="1" thickBot="1" x14ac:dyDescent="0.25">
      <c r="B255" s="386" t="s">
        <v>129</v>
      </c>
      <c r="C255" s="387">
        <v>4082</v>
      </c>
      <c r="D255" s="388" t="s">
        <v>131</v>
      </c>
      <c r="E255" s="308" t="s">
        <v>132</v>
      </c>
      <c r="F255" s="389" t="s">
        <v>342</v>
      </c>
      <c r="G255" s="506" t="s">
        <v>405</v>
      </c>
      <c r="H255" s="503">
        <f t="shared" si="5"/>
        <v>5000</v>
      </c>
      <c r="I255" s="309">
        <v>5000</v>
      </c>
      <c r="J255" s="310">
        <f t="shared" si="6"/>
        <v>0</v>
      </c>
      <c r="K255" s="311">
        <v>0</v>
      </c>
    </row>
    <row r="256" spans="2:11" ht="21" customHeight="1" thickBot="1" x14ac:dyDescent="0.25">
      <c r="B256" s="390" t="s">
        <v>133</v>
      </c>
      <c r="C256" s="391">
        <v>6000</v>
      </c>
      <c r="D256" s="427"/>
      <c r="E256" s="298" t="s">
        <v>134</v>
      </c>
      <c r="F256" s="428"/>
      <c r="G256" s="504"/>
      <c r="H256" s="272">
        <f>I256+J256</f>
        <v>3257055</v>
      </c>
      <c r="I256" s="273">
        <f>I257+I258+I259</f>
        <v>3110805</v>
      </c>
      <c r="J256" s="392">
        <f>K256</f>
        <v>146250</v>
      </c>
      <c r="K256" s="393">
        <f>K257+K258+K259</f>
        <v>146250</v>
      </c>
    </row>
    <row r="257" spans="2:11" ht="81.75" customHeight="1" x14ac:dyDescent="0.2">
      <c r="B257" s="306" t="s">
        <v>205</v>
      </c>
      <c r="C257" s="307">
        <v>6030</v>
      </c>
      <c r="D257" s="429" t="s">
        <v>137</v>
      </c>
      <c r="E257" s="507" t="s">
        <v>138</v>
      </c>
      <c r="F257" s="397" t="s">
        <v>352</v>
      </c>
      <c r="G257" s="422" t="s">
        <v>405</v>
      </c>
      <c r="H257" s="503">
        <f>I257+J257</f>
        <v>1162420</v>
      </c>
      <c r="I257" s="309">
        <v>1016170</v>
      </c>
      <c r="J257" s="310">
        <f t="shared" si="6"/>
        <v>146250</v>
      </c>
      <c r="K257" s="311">
        <v>146250</v>
      </c>
    </row>
    <row r="258" spans="2:11" ht="81" customHeight="1" x14ac:dyDescent="0.2">
      <c r="B258" s="300" t="s">
        <v>205</v>
      </c>
      <c r="C258" s="301">
        <v>6030</v>
      </c>
      <c r="D258" s="430" t="s">
        <v>137</v>
      </c>
      <c r="E258" s="287" t="s">
        <v>138</v>
      </c>
      <c r="F258" s="431" t="s">
        <v>353</v>
      </c>
      <c r="G258" s="422" t="s">
        <v>405</v>
      </c>
      <c r="H258" s="508">
        <f t="shared" si="5"/>
        <v>1524525</v>
      </c>
      <c r="I258" s="303">
        <v>1524525</v>
      </c>
      <c r="J258" s="304">
        <f t="shared" si="6"/>
        <v>0</v>
      </c>
      <c r="K258" s="305">
        <v>0</v>
      </c>
    </row>
    <row r="259" spans="2:11" ht="78.75" customHeight="1" thickBot="1" x14ac:dyDescent="0.3">
      <c r="B259" s="432"/>
      <c r="C259" s="433">
        <v>6030</v>
      </c>
      <c r="D259" s="430" t="s">
        <v>137</v>
      </c>
      <c r="E259" s="302" t="s">
        <v>138</v>
      </c>
      <c r="F259" s="431" t="s">
        <v>354</v>
      </c>
      <c r="G259" s="422" t="s">
        <v>405</v>
      </c>
      <c r="H259" s="508">
        <f t="shared" si="5"/>
        <v>570110</v>
      </c>
      <c r="I259" s="303">
        <v>570110</v>
      </c>
      <c r="J259" s="304">
        <v>0</v>
      </c>
      <c r="K259" s="305">
        <v>0</v>
      </c>
    </row>
    <row r="260" spans="2:11" ht="15" customHeight="1" thickBot="1" x14ac:dyDescent="0.25">
      <c r="B260" s="261" t="s">
        <v>355</v>
      </c>
      <c r="C260" s="402">
        <v>7000</v>
      </c>
      <c r="D260" s="403"/>
      <c r="E260" s="298" t="s">
        <v>140</v>
      </c>
      <c r="F260" s="434"/>
      <c r="G260" s="485"/>
      <c r="H260" s="272">
        <f>I260+J260</f>
        <v>427918</v>
      </c>
      <c r="I260" s="273">
        <f>I263+I265+I261</f>
        <v>263617</v>
      </c>
      <c r="J260" s="392">
        <f>K260</f>
        <v>164301</v>
      </c>
      <c r="K260" s="393">
        <f>K262+K263+K265</f>
        <v>164301</v>
      </c>
    </row>
    <row r="261" spans="2:11" ht="47.25" customHeight="1" x14ac:dyDescent="0.2">
      <c r="B261" s="489" t="s">
        <v>397</v>
      </c>
      <c r="C261" s="418">
        <v>7130</v>
      </c>
      <c r="D261" s="487"/>
      <c r="E261" s="469" t="s">
        <v>128</v>
      </c>
      <c r="F261" s="488"/>
      <c r="G261" s="422" t="s">
        <v>405</v>
      </c>
      <c r="H261" s="490">
        <f>I261</f>
        <v>45800</v>
      </c>
      <c r="I261" s="423">
        <v>45800</v>
      </c>
      <c r="J261" s="424">
        <f>K261</f>
        <v>0</v>
      </c>
      <c r="K261" s="425">
        <v>0</v>
      </c>
    </row>
    <row r="262" spans="2:11" ht="78.75" customHeight="1" x14ac:dyDescent="0.2">
      <c r="B262" s="285" t="s">
        <v>144</v>
      </c>
      <c r="C262" s="286">
        <v>7350</v>
      </c>
      <c r="D262" s="435" t="s">
        <v>143</v>
      </c>
      <c r="E262" s="287" t="s">
        <v>146</v>
      </c>
      <c r="F262" s="374" t="s">
        <v>357</v>
      </c>
      <c r="G262" s="422" t="s">
        <v>405</v>
      </c>
      <c r="H262" s="245">
        <f t="shared" si="5"/>
        <v>65301</v>
      </c>
      <c r="I262" s="194">
        <v>0</v>
      </c>
      <c r="J262" s="195">
        <f t="shared" si="6"/>
        <v>65301</v>
      </c>
      <c r="K262" s="196">
        <v>65301</v>
      </c>
    </row>
    <row r="263" spans="2:11" ht="39" customHeight="1" x14ac:dyDescent="0.2">
      <c r="B263" s="312" t="s">
        <v>147</v>
      </c>
      <c r="C263" s="313">
        <v>7400</v>
      </c>
      <c r="D263" s="436"/>
      <c r="E263" s="438" t="s">
        <v>358</v>
      </c>
      <c r="F263" s="437"/>
      <c r="G263" s="314"/>
      <c r="H263" s="315">
        <f t="shared" si="5"/>
        <v>199990</v>
      </c>
      <c r="I263" s="315">
        <f>I264</f>
        <v>199990</v>
      </c>
      <c r="J263" s="441">
        <f t="shared" si="6"/>
        <v>0</v>
      </c>
      <c r="K263" s="442">
        <f>K264</f>
        <v>0</v>
      </c>
    </row>
    <row r="264" spans="2:11" ht="84.75" customHeight="1" x14ac:dyDescent="0.2">
      <c r="B264" s="278" t="s">
        <v>359</v>
      </c>
      <c r="C264" s="279">
        <v>7461</v>
      </c>
      <c r="D264" s="439" t="s">
        <v>151</v>
      </c>
      <c r="E264" s="509" t="s">
        <v>360</v>
      </c>
      <c r="F264" s="374" t="s">
        <v>361</v>
      </c>
      <c r="G264" s="422" t="s">
        <v>405</v>
      </c>
      <c r="H264" s="281">
        <f t="shared" si="5"/>
        <v>199990</v>
      </c>
      <c r="I264" s="281">
        <v>199990</v>
      </c>
      <c r="J264" s="443">
        <f t="shared" si="6"/>
        <v>0</v>
      </c>
      <c r="K264" s="444">
        <v>0</v>
      </c>
    </row>
    <row r="265" spans="2:11" ht="81" customHeight="1" x14ac:dyDescent="0.2">
      <c r="B265" s="312" t="s">
        <v>153</v>
      </c>
      <c r="C265" s="313">
        <v>7600</v>
      </c>
      <c r="D265" s="436"/>
      <c r="E265" s="438" t="s">
        <v>362</v>
      </c>
      <c r="F265" s="440"/>
      <c r="G265" s="314"/>
      <c r="H265" s="315">
        <f>I265+J265</f>
        <v>116827</v>
      </c>
      <c r="I265" s="315">
        <f>I266+I269</f>
        <v>17827</v>
      </c>
      <c r="J265" s="441">
        <f>K265</f>
        <v>99000</v>
      </c>
      <c r="K265" s="442">
        <f>K266+K269</f>
        <v>99000</v>
      </c>
    </row>
    <row r="266" spans="2:11" ht="81.75" customHeight="1" thickBot="1" x14ac:dyDescent="0.25">
      <c r="B266" s="319" t="s">
        <v>155</v>
      </c>
      <c r="C266" s="320">
        <v>7670</v>
      </c>
      <c r="D266" s="446" t="s">
        <v>157</v>
      </c>
      <c r="E266" s="287" t="s">
        <v>307</v>
      </c>
      <c r="F266" s="244" t="s">
        <v>363</v>
      </c>
      <c r="G266" s="422" t="s">
        <v>405</v>
      </c>
      <c r="H266" s="245">
        <f t="shared" si="5"/>
        <v>99000</v>
      </c>
      <c r="I266" s="194">
        <v>0</v>
      </c>
      <c r="J266" s="195">
        <f t="shared" si="6"/>
        <v>99000</v>
      </c>
      <c r="K266" s="196">
        <v>99000</v>
      </c>
    </row>
    <row r="267" spans="2:11" ht="79.5" hidden="1" thickBot="1" x14ac:dyDescent="0.25">
      <c r="B267" s="319" t="s">
        <v>212</v>
      </c>
      <c r="C267" s="320">
        <v>7670</v>
      </c>
      <c r="D267" s="321" t="s">
        <v>306</v>
      </c>
      <c r="E267" s="308" t="s">
        <v>307</v>
      </c>
      <c r="F267" s="299"/>
      <c r="G267" s="422" t="s">
        <v>405</v>
      </c>
      <c r="H267" s="245">
        <f t="shared" si="5"/>
        <v>0</v>
      </c>
      <c r="I267" s="194"/>
      <c r="J267" s="195">
        <f t="shared" si="6"/>
        <v>0</v>
      </c>
      <c r="K267" s="196"/>
    </row>
    <row r="268" spans="2:11" ht="111" hidden="1" thickBot="1" x14ac:dyDescent="0.25">
      <c r="B268" s="319">
        <v>117691</v>
      </c>
      <c r="C268" s="320">
        <v>7691</v>
      </c>
      <c r="D268" s="321" t="s">
        <v>306</v>
      </c>
      <c r="E268" s="322" t="s">
        <v>309</v>
      </c>
      <c r="F268" s="287" t="s">
        <v>299</v>
      </c>
      <c r="G268" s="422" t="s">
        <v>405</v>
      </c>
      <c r="H268" s="245">
        <f t="shared" si="5"/>
        <v>0</v>
      </c>
      <c r="I268" s="194"/>
      <c r="J268" s="195">
        <f t="shared" si="6"/>
        <v>0</v>
      </c>
      <c r="K268" s="196"/>
    </row>
    <row r="269" spans="2:11" ht="84" customHeight="1" thickBot="1" x14ac:dyDescent="0.25">
      <c r="B269" s="447" t="s">
        <v>159</v>
      </c>
      <c r="C269" s="448">
        <v>7680</v>
      </c>
      <c r="D269" s="449" t="s">
        <v>157</v>
      </c>
      <c r="E269" s="510" t="s">
        <v>161</v>
      </c>
      <c r="F269" s="420" t="s">
        <v>356</v>
      </c>
      <c r="G269" s="422" t="s">
        <v>405</v>
      </c>
      <c r="H269" s="508">
        <f>I269</f>
        <v>17827</v>
      </c>
      <c r="I269" s="303">
        <v>17827</v>
      </c>
      <c r="J269" s="304">
        <v>0</v>
      </c>
      <c r="K269" s="305">
        <v>0</v>
      </c>
    </row>
    <row r="270" spans="2:11" ht="15.75" customHeight="1" thickBot="1" x14ac:dyDescent="0.25">
      <c r="B270" s="452" t="s">
        <v>167</v>
      </c>
      <c r="C270" s="453">
        <v>9000</v>
      </c>
      <c r="D270" s="454"/>
      <c r="E270" s="298" t="s">
        <v>168</v>
      </c>
      <c r="F270" s="455"/>
      <c r="G270" s="486"/>
      <c r="H270" s="272">
        <f>I270+J270</f>
        <v>1485094</v>
      </c>
      <c r="I270" s="273">
        <f>I285</f>
        <v>1485094</v>
      </c>
      <c r="J270" s="392">
        <f>K270</f>
        <v>0</v>
      </c>
      <c r="K270" s="393">
        <f>K285</f>
        <v>0</v>
      </c>
    </row>
    <row r="271" spans="2:11" ht="32.25" hidden="1" thickBot="1" x14ac:dyDescent="0.25">
      <c r="B271" s="394" t="s">
        <v>287</v>
      </c>
      <c r="C271" s="275">
        <v>8311</v>
      </c>
      <c r="D271" s="450" t="s">
        <v>288</v>
      </c>
      <c r="E271" s="376" t="s">
        <v>289</v>
      </c>
      <c r="F271" s="451"/>
      <c r="G271" s="398"/>
      <c r="H271" s="276">
        <f t="shared" si="5"/>
        <v>0</v>
      </c>
      <c r="I271" s="277"/>
      <c r="J271" s="399">
        <f t="shared" si="6"/>
        <v>0</v>
      </c>
      <c r="K271" s="400"/>
    </row>
    <row r="272" spans="2:11" ht="32.25" hidden="1" thickBot="1" x14ac:dyDescent="0.25">
      <c r="B272" s="278" t="s">
        <v>291</v>
      </c>
      <c r="C272" s="279">
        <v>8410</v>
      </c>
      <c r="D272" s="280" t="s">
        <v>292</v>
      </c>
      <c r="E272" s="298" t="s">
        <v>293</v>
      </c>
      <c r="F272" s="292"/>
      <c r="G272" s="289"/>
      <c r="H272" s="281">
        <f t="shared" si="5"/>
        <v>0</v>
      </c>
      <c r="I272" s="282"/>
      <c r="J272" s="283">
        <f t="shared" si="6"/>
        <v>0</v>
      </c>
      <c r="K272" s="284"/>
    </row>
    <row r="273" spans="2:11" ht="111" hidden="1" thickBot="1" x14ac:dyDescent="0.25">
      <c r="B273" s="278" t="s">
        <v>329</v>
      </c>
      <c r="C273" s="279">
        <v>9730</v>
      </c>
      <c r="D273" s="280" t="s">
        <v>93</v>
      </c>
      <c r="E273" s="298" t="s">
        <v>330</v>
      </c>
      <c r="F273" s="292" t="s">
        <v>331</v>
      </c>
      <c r="G273" s="289"/>
      <c r="H273" s="281">
        <f t="shared" si="5"/>
        <v>0</v>
      </c>
      <c r="I273" s="282"/>
      <c r="J273" s="283">
        <f t="shared" si="6"/>
        <v>0</v>
      </c>
      <c r="K273" s="284"/>
    </row>
    <row r="274" spans="2:11" ht="48" hidden="1" thickBot="1" x14ac:dyDescent="0.25">
      <c r="B274" s="278" t="s">
        <v>221</v>
      </c>
      <c r="C274" s="279">
        <v>9770</v>
      </c>
      <c r="D274" s="280" t="s">
        <v>93</v>
      </c>
      <c r="E274" s="323" t="s">
        <v>310</v>
      </c>
      <c r="F274" s="324" t="s">
        <v>311</v>
      </c>
      <c r="G274" s="289"/>
      <c r="H274" s="281">
        <f t="shared" si="5"/>
        <v>0</v>
      </c>
      <c r="I274" s="282"/>
      <c r="J274" s="283">
        <f t="shared" si="6"/>
        <v>0</v>
      </c>
      <c r="K274" s="284"/>
    </row>
    <row r="275" spans="2:11" ht="111" hidden="1" thickBot="1" x14ac:dyDescent="0.25">
      <c r="B275" s="278" t="s">
        <v>221</v>
      </c>
      <c r="C275" s="279">
        <v>9770</v>
      </c>
      <c r="D275" s="280" t="s">
        <v>93</v>
      </c>
      <c r="E275" s="323" t="s">
        <v>310</v>
      </c>
      <c r="F275" s="324" t="s">
        <v>318</v>
      </c>
      <c r="G275" s="289"/>
      <c r="H275" s="281">
        <f t="shared" si="5"/>
        <v>0</v>
      </c>
      <c r="I275" s="282"/>
      <c r="J275" s="283">
        <f t="shared" si="6"/>
        <v>0</v>
      </c>
      <c r="K275" s="284"/>
    </row>
    <row r="276" spans="2:11" ht="63.75" hidden="1" thickBot="1" x14ac:dyDescent="0.25">
      <c r="B276" s="278" t="s">
        <v>221</v>
      </c>
      <c r="C276" s="279">
        <v>9770</v>
      </c>
      <c r="D276" s="280" t="s">
        <v>93</v>
      </c>
      <c r="E276" s="323" t="s">
        <v>310</v>
      </c>
      <c r="F276" s="324" t="s">
        <v>332</v>
      </c>
      <c r="G276" s="289"/>
      <c r="H276" s="281">
        <f t="shared" si="5"/>
        <v>0</v>
      </c>
      <c r="I276" s="282"/>
      <c r="J276" s="283">
        <f t="shared" si="6"/>
        <v>0</v>
      </c>
      <c r="K276" s="284"/>
    </row>
    <row r="277" spans="2:11" ht="32.25" hidden="1" thickBot="1" x14ac:dyDescent="0.25">
      <c r="B277" s="278" t="s">
        <v>221</v>
      </c>
      <c r="C277" s="279">
        <v>9770</v>
      </c>
      <c r="D277" s="280" t="s">
        <v>93</v>
      </c>
      <c r="E277" s="323" t="s">
        <v>310</v>
      </c>
      <c r="F277" s="324" t="s">
        <v>333</v>
      </c>
      <c r="G277" s="289"/>
      <c r="H277" s="281">
        <f t="shared" si="5"/>
        <v>0</v>
      </c>
      <c r="I277" s="282"/>
      <c r="J277" s="283">
        <f t="shared" si="6"/>
        <v>0</v>
      </c>
      <c r="K277" s="284"/>
    </row>
    <row r="278" spans="2:11" ht="19.5" hidden="1" thickBot="1" x14ac:dyDescent="0.25">
      <c r="B278" s="278" t="s">
        <v>221</v>
      </c>
      <c r="C278" s="279">
        <v>9770</v>
      </c>
      <c r="D278" s="280" t="s">
        <v>93</v>
      </c>
      <c r="E278" s="323" t="s">
        <v>310</v>
      </c>
      <c r="F278" s="324" t="s">
        <v>319</v>
      </c>
      <c r="G278" s="289"/>
      <c r="H278" s="281">
        <f t="shared" si="5"/>
        <v>0</v>
      </c>
      <c r="I278" s="282"/>
      <c r="J278" s="283">
        <f t="shared" si="6"/>
        <v>0</v>
      </c>
      <c r="K278" s="284"/>
    </row>
    <row r="279" spans="2:11" ht="63.75" hidden="1" thickBot="1" x14ac:dyDescent="0.25">
      <c r="B279" s="278" t="s">
        <v>221</v>
      </c>
      <c r="C279" s="279">
        <v>9770</v>
      </c>
      <c r="D279" s="280" t="s">
        <v>93</v>
      </c>
      <c r="E279" s="323" t="s">
        <v>310</v>
      </c>
      <c r="F279" s="324" t="s">
        <v>364</v>
      </c>
      <c r="G279" s="289"/>
      <c r="H279" s="281">
        <f t="shared" si="5"/>
        <v>0</v>
      </c>
      <c r="I279" s="282"/>
      <c r="J279" s="283">
        <f t="shared" si="6"/>
        <v>0</v>
      </c>
      <c r="K279" s="284"/>
    </row>
    <row r="280" spans="2:11" ht="48" hidden="1" thickBot="1" x14ac:dyDescent="0.25">
      <c r="B280" s="278">
        <v>119800</v>
      </c>
      <c r="C280" s="279">
        <v>9800</v>
      </c>
      <c r="D280" s="280" t="s">
        <v>93</v>
      </c>
      <c r="E280" s="323" t="s">
        <v>369</v>
      </c>
      <c r="F280" s="324" t="s">
        <v>313</v>
      </c>
      <c r="G280" s="289"/>
      <c r="H280" s="281">
        <f t="shared" si="5"/>
        <v>0</v>
      </c>
      <c r="I280" s="282"/>
      <c r="J280" s="283">
        <f t="shared" si="6"/>
        <v>0</v>
      </c>
      <c r="K280" s="284"/>
    </row>
    <row r="281" spans="2:11" ht="79.5" hidden="1" thickBot="1" x14ac:dyDescent="0.25">
      <c r="B281" s="278">
        <v>119800</v>
      </c>
      <c r="C281" s="279">
        <v>9800</v>
      </c>
      <c r="D281" s="280" t="s">
        <v>93</v>
      </c>
      <c r="E281" s="323" t="s">
        <v>369</v>
      </c>
      <c r="F281" s="324" t="s">
        <v>314</v>
      </c>
      <c r="G281" s="289"/>
      <c r="H281" s="281">
        <f t="shared" si="5"/>
        <v>0</v>
      </c>
      <c r="I281" s="282"/>
      <c r="J281" s="283">
        <f t="shared" si="6"/>
        <v>0</v>
      </c>
      <c r="K281" s="284"/>
    </row>
    <row r="282" spans="2:11" ht="48" hidden="1" thickBot="1" x14ac:dyDescent="0.25">
      <c r="B282" s="278">
        <v>119800</v>
      </c>
      <c r="C282" s="279">
        <v>9800</v>
      </c>
      <c r="D282" s="280" t="s">
        <v>93</v>
      </c>
      <c r="E282" s="323" t="s">
        <v>369</v>
      </c>
      <c r="F282" s="324" t="s">
        <v>315</v>
      </c>
      <c r="G282" s="289"/>
      <c r="H282" s="281">
        <f t="shared" si="5"/>
        <v>0</v>
      </c>
      <c r="I282" s="282"/>
      <c r="J282" s="283">
        <f t="shared" si="6"/>
        <v>0</v>
      </c>
      <c r="K282" s="284"/>
    </row>
    <row r="283" spans="2:11" ht="95.25" hidden="1" thickBot="1" x14ac:dyDescent="0.25">
      <c r="B283" s="278">
        <v>119800</v>
      </c>
      <c r="C283" s="279">
        <v>9800</v>
      </c>
      <c r="D283" s="280" t="s">
        <v>93</v>
      </c>
      <c r="E283" s="323" t="s">
        <v>369</v>
      </c>
      <c r="F283" s="324" t="s">
        <v>334</v>
      </c>
      <c r="G283" s="289"/>
      <c r="H283" s="281">
        <f t="shared" si="5"/>
        <v>0</v>
      </c>
      <c r="I283" s="282"/>
      <c r="J283" s="283">
        <f t="shared" si="6"/>
        <v>0</v>
      </c>
      <c r="K283" s="284"/>
    </row>
    <row r="284" spans="2:11" ht="111" hidden="1" thickBot="1" x14ac:dyDescent="0.25">
      <c r="B284" s="278">
        <v>119800</v>
      </c>
      <c r="C284" s="279">
        <v>9800</v>
      </c>
      <c r="D284" s="280" t="s">
        <v>93</v>
      </c>
      <c r="E284" s="323" t="s">
        <v>369</v>
      </c>
      <c r="F284" s="324" t="s">
        <v>316</v>
      </c>
      <c r="G284" s="289"/>
      <c r="H284" s="281">
        <f t="shared" si="5"/>
        <v>0</v>
      </c>
      <c r="I284" s="282"/>
      <c r="J284" s="283">
        <f t="shared" si="6"/>
        <v>0</v>
      </c>
      <c r="K284" s="284"/>
    </row>
    <row r="285" spans="2:11" ht="80.25" customHeight="1" thickBot="1" x14ac:dyDescent="0.25">
      <c r="B285" s="325" t="s">
        <v>171</v>
      </c>
      <c r="C285" s="313">
        <v>9710</v>
      </c>
      <c r="D285" s="326" t="s">
        <v>93</v>
      </c>
      <c r="E285" s="511" t="s">
        <v>365</v>
      </c>
      <c r="F285" s="327" t="s">
        <v>366</v>
      </c>
      <c r="G285" s="422" t="s">
        <v>405</v>
      </c>
      <c r="H285" s="315">
        <v>1485094</v>
      </c>
      <c r="I285" s="316">
        <v>1485094</v>
      </c>
      <c r="J285" s="317">
        <f t="shared" si="6"/>
        <v>0</v>
      </c>
      <c r="K285" s="318">
        <v>0</v>
      </c>
    </row>
    <row r="286" spans="2:11" ht="79.5" hidden="1" thickBot="1" x14ac:dyDescent="0.25">
      <c r="B286" s="241" t="s">
        <v>226</v>
      </c>
      <c r="C286" s="240">
        <v>1020</v>
      </c>
      <c r="D286" s="246" t="s">
        <v>104</v>
      </c>
      <c r="E286" s="456" t="s">
        <v>258</v>
      </c>
      <c r="F286" s="133" t="s">
        <v>350</v>
      </c>
      <c r="G286" s="91" t="s">
        <v>351</v>
      </c>
      <c r="H286" s="99"/>
      <c r="I286" s="193"/>
      <c r="J286" s="197"/>
      <c r="K286" s="198"/>
    </row>
    <row r="287" spans="2:11" ht="79.5" hidden="1" thickBot="1" x14ac:dyDescent="0.25">
      <c r="B287" s="241" t="s">
        <v>226</v>
      </c>
      <c r="C287" s="240">
        <v>1020</v>
      </c>
      <c r="D287" s="246" t="s">
        <v>104</v>
      </c>
      <c r="E287" s="128" t="s">
        <v>258</v>
      </c>
      <c r="F287" s="133" t="s">
        <v>367</v>
      </c>
      <c r="G287" s="247" t="s">
        <v>368</v>
      </c>
      <c r="H287" s="99"/>
      <c r="I287" s="193"/>
      <c r="J287" s="197"/>
      <c r="K287" s="198"/>
    </row>
    <row r="288" spans="2:11" ht="48" hidden="1" thickBot="1" x14ac:dyDescent="0.25">
      <c r="B288" s="248" t="s">
        <v>223</v>
      </c>
      <c r="C288" s="249">
        <v>1010</v>
      </c>
      <c r="D288" s="250" t="s">
        <v>104</v>
      </c>
      <c r="E288" s="251" t="s">
        <v>101</v>
      </c>
      <c r="F288" s="243" t="s">
        <v>350</v>
      </c>
      <c r="G288" s="252" t="s">
        <v>351</v>
      </c>
      <c r="H288" s="253"/>
      <c r="I288" s="199"/>
      <c r="J288" s="200"/>
      <c r="K288" s="201"/>
    </row>
    <row r="289" spans="2:11" ht="17.25" customHeight="1" thickBot="1" x14ac:dyDescent="0.25">
      <c r="B289" s="254"/>
      <c r="C289" s="255"/>
      <c r="D289" s="256"/>
      <c r="E289" s="242" t="s">
        <v>213</v>
      </c>
      <c r="F289" s="257"/>
      <c r="G289" s="258"/>
      <c r="H289" s="239">
        <f>H238</f>
        <v>10111802</v>
      </c>
      <c r="I289" s="192">
        <f>I238</f>
        <v>9728501</v>
      </c>
      <c r="J289" s="268">
        <f>J238</f>
        <v>383301</v>
      </c>
      <c r="K289" s="269">
        <f>K238</f>
        <v>383301</v>
      </c>
    </row>
    <row r="290" spans="2:11" ht="18.75" x14ac:dyDescent="0.3">
      <c r="F290" s="184"/>
    </row>
    <row r="291" spans="2:11" ht="18.75" x14ac:dyDescent="0.3">
      <c r="B291" s="259" t="s">
        <v>54</v>
      </c>
      <c r="C291" s="135"/>
      <c r="D291" s="135"/>
      <c r="E291" s="135"/>
      <c r="F291" s="137"/>
      <c r="G291" s="260" t="s">
        <v>245</v>
      </c>
      <c r="H291" s="152"/>
      <c r="I291" s="152"/>
    </row>
    <row r="292" spans="2:11" ht="15.75" customHeight="1" x14ac:dyDescent="0.2">
      <c r="B292" s="145"/>
      <c r="C292" s="145"/>
      <c r="D292" s="145"/>
      <c r="E292" s="145"/>
      <c r="F292" s="145"/>
      <c r="G292" s="145"/>
      <c r="H292" s="145"/>
      <c r="I292" s="145"/>
    </row>
    <row r="293" spans="2:11" x14ac:dyDescent="0.2">
      <c r="B293" s="145"/>
      <c r="C293" s="145"/>
      <c r="D293" s="145"/>
      <c r="E293" s="145"/>
      <c r="F293" s="145"/>
      <c r="G293" s="145"/>
      <c r="H293" s="145"/>
      <c r="I293" s="145"/>
    </row>
    <row r="294" spans="2:11" ht="15" x14ac:dyDescent="0.2">
      <c r="B294" s="145"/>
      <c r="C294" s="145"/>
      <c r="D294" s="145"/>
      <c r="E294" s="145"/>
      <c r="F294" s="145"/>
      <c r="G294" s="611"/>
      <c r="H294" s="611"/>
      <c r="I294" s="611"/>
      <c r="J294" s="611"/>
    </row>
    <row r="295" spans="2:11" ht="22.5" x14ac:dyDescent="0.2">
      <c r="B295" s="594"/>
      <c r="C295" s="594"/>
      <c r="D295" s="594"/>
      <c r="E295" s="594"/>
      <c r="F295" s="594"/>
      <c r="G295" s="594"/>
      <c r="H295" s="594"/>
      <c r="I295" s="594"/>
    </row>
    <row r="296" spans="2:11" ht="18.75" x14ac:dyDescent="0.3">
      <c r="B296" s="190"/>
      <c r="C296" s="143"/>
      <c r="D296" s="143"/>
      <c r="E296" s="143"/>
      <c r="F296" s="143"/>
      <c r="G296" s="143"/>
      <c r="H296" s="144"/>
      <c r="I296" s="191"/>
    </row>
    <row r="297" spans="2:11" ht="15.75" x14ac:dyDescent="0.2">
      <c r="B297" s="202"/>
      <c r="C297" s="202"/>
      <c r="D297" s="202"/>
      <c r="E297" s="202"/>
      <c r="F297" s="203"/>
      <c r="G297" s="204"/>
      <c r="H297" s="203"/>
      <c r="I297" s="203"/>
    </row>
    <row r="298" spans="2:11" ht="18.75" x14ac:dyDescent="0.3">
      <c r="B298" s="165"/>
      <c r="C298" s="205"/>
      <c r="D298" s="206"/>
      <c r="E298" s="164"/>
      <c r="F298" s="207"/>
      <c r="G298" s="208"/>
      <c r="H298" s="207"/>
      <c r="I298" s="207"/>
    </row>
    <row r="299" spans="2:11" ht="18.75" x14ac:dyDescent="0.2">
      <c r="B299" s="165"/>
      <c r="C299" s="205"/>
      <c r="D299" s="206"/>
      <c r="E299" s="164"/>
      <c r="F299" s="209"/>
      <c r="G299" s="209"/>
      <c r="H299" s="209"/>
      <c r="I299" s="207"/>
    </row>
    <row r="300" spans="2:11" ht="18.75" x14ac:dyDescent="0.3">
      <c r="B300" s="165"/>
      <c r="C300" s="165"/>
      <c r="D300" s="166"/>
      <c r="E300" s="189"/>
      <c r="F300" s="210"/>
      <c r="G300" s="209"/>
      <c r="H300" s="209"/>
      <c r="I300" s="207"/>
    </row>
    <row r="301" spans="2:11" ht="18.75" x14ac:dyDescent="0.3">
      <c r="B301" s="165"/>
      <c r="C301" s="165"/>
      <c r="D301" s="166"/>
      <c r="E301" s="189"/>
      <c r="F301" s="210"/>
      <c r="G301" s="209"/>
      <c r="H301" s="209"/>
      <c r="I301" s="207"/>
    </row>
    <row r="302" spans="2:11" ht="18.75" x14ac:dyDescent="0.2">
      <c r="B302" s="165"/>
      <c r="C302" s="165"/>
      <c r="D302" s="211"/>
      <c r="E302" s="164"/>
      <c r="F302" s="212"/>
      <c r="G302" s="213"/>
      <c r="H302" s="73"/>
      <c r="I302" s="207"/>
    </row>
    <row r="303" spans="2:11" ht="18.75" x14ac:dyDescent="0.3">
      <c r="B303" s="165"/>
      <c r="C303" s="165"/>
      <c r="D303" s="166"/>
      <c r="E303" s="189"/>
      <c r="F303" s="214"/>
      <c r="G303" s="166"/>
      <c r="H303" s="164"/>
      <c r="I303" s="207"/>
    </row>
    <row r="304" spans="2:11" ht="18.75" x14ac:dyDescent="0.3">
      <c r="B304" s="165"/>
      <c r="C304" s="165"/>
      <c r="D304" s="215"/>
      <c r="E304" s="189"/>
      <c r="F304" s="216"/>
      <c r="G304" s="166"/>
      <c r="H304" s="164"/>
      <c r="I304" s="207"/>
    </row>
    <row r="305" spans="2:9" ht="18.75" x14ac:dyDescent="0.3">
      <c r="B305" s="165"/>
      <c r="C305" s="165"/>
      <c r="D305" s="215"/>
      <c r="E305" s="189"/>
      <c r="F305" s="216"/>
      <c r="G305" s="166"/>
      <c r="H305" s="164"/>
      <c r="I305" s="207"/>
    </row>
    <row r="306" spans="2:9" ht="18.75" x14ac:dyDescent="0.3">
      <c r="B306" s="165"/>
      <c r="C306" s="165"/>
      <c r="D306" s="215"/>
      <c r="E306" s="189"/>
      <c r="F306" s="217"/>
      <c r="G306" s="213"/>
      <c r="H306" s="73"/>
      <c r="I306" s="207"/>
    </row>
    <row r="307" spans="2:9" ht="18.75" x14ac:dyDescent="0.3">
      <c r="B307" s="218"/>
      <c r="C307" s="218"/>
      <c r="D307" s="215"/>
      <c r="E307" s="34"/>
      <c r="F307" s="219"/>
      <c r="G307" s="213"/>
      <c r="H307" s="209"/>
      <c r="I307" s="207"/>
    </row>
    <row r="308" spans="2:9" ht="18.75" x14ac:dyDescent="0.3">
      <c r="B308" s="218"/>
      <c r="C308" s="218"/>
      <c r="D308" s="215"/>
      <c r="E308" s="189"/>
      <c r="F308" s="220"/>
      <c r="G308" s="213"/>
      <c r="H308" s="209"/>
      <c r="I308" s="207"/>
    </row>
    <row r="309" spans="2:9" ht="18.75" x14ac:dyDescent="0.3">
      <c r="B309" s="218"/>
      <c r="C309" s="218"/>
      <c r="D309" s="215"/>
      <c r="E309" s="189"/>
      <c r="F309" s="216"/>
      <c r="G309" s="213"/>
      <c r="H309" s="209"/>
      <c r="I309" s="207"/>
    </row>
    <row r="310" spans="2:9" ht="18.75" x14ac:dyDescent="0.3">
      <c r="B310" s="218"/>
      <c r="C310" s="218"/>
      <c r="D310" s="215"/>
      <c r="E310" s="189"/>
      <c r="F310" s="221"/>
      <c r="G310" s="213"/>
      <c r="H310" s="209"/>
      <c r="I310" s="207"/>
    </row>
    <row r="311" spans="2:9" ht="18.75" x14ac:dyDescent="0.3">
      <c r="B311" s="165"/>
      <c r="C311" s="165"/>
      <c r="D311" s="166"/>
      <c r="E311" s="189"/>
      <c r="F311" s="216"/>
      <c r="G311" s="213"/>
      <c r="H311" s="209"/>
      <c r="I311" s="207"/>
    </row>
    <row r="312" spans="2:9" ht="18.75" x14ac:dyDescent="0.3">
      <c r="B312" s="165"/>
      <c r="C312" s="165"/>
      <c r="D312" s="166"/>
      <c r="E312" s="189"/>
      <c r="F312" s="216"/>
      <c r="G312" s="213"/>
      <c r="H312" s="209"/>
      <c r="I312" s="207"/>
    </row>
    <row r="313" spans="2:9" ht="18.75" x14ac:dyDescent="0.3">
      <c r="B313" s="165"/>
      <c r="C313" s="165"/>
      <c r="D313" s="166"/>
      <c r="E313" s="189"/>
      <c r="F313" s="219"/>
      <c r="G313" s="213"/>
      <c r="H313" s="209"/>
      <c r="I313" s="207"/>
    </row>
    <row r="314" spans="2:9" ht="18.75" x14ac:dyDescent="0.3">
      <c r="B314" s="165"/>
      <c r="C314" s="165"/>
      <c r="D314" s="166"/>
      <c r="E314" s="189"/>
      <c r="F314" s="220"/>
      <c r="G314" s="213"/>
      <c r="H314" s="209"/>
      <c r="I314" s="207"/>
    </row>
    <row r="315" spans="2:9" ht="18.75" x14ac:dyDescent="0.3">
      <c r="B315" s="165"/>
      <c r="C315" s="165"/>
      <c r="D315" s="166"/>
      <c r="E315" s="189"/>
      <c r="F315" s="216"/>
      <c r="G315" s="213"/>
      <c r="H315" s="209"/>
      <c r="I315" s="207"/>
    </row>
    <row r="316" spans="2:9" ht="18.75" x14ac:dyDescent="0.3">
      <c r="B316" s="222"/>
      <c r="C316" s="223"/>
      <c r="D316" s="224"/>
      <c r="E316" s="189"/>
      <c r="F316" s="216"/>
      <c r="G316" s="213"/>
      <c r="H316" s="209"/>
      <c r="I316" s="207"/>
    </row>
    <row r="317" spans="2:9" ht="18.75" x14ac:dyDescent="0.3">
      <c r="B317" s="222"/>
      <c r="C317" s="223"/>
      <c r="D317" s="225"/>
      <c r="E317" s="189"/>
      <c r="F317" s="221"/>
      <c r="G317" s="213"/>
      <c r="H317" s="209"/>
      <c r="I317" s="207"/>
    </row>
    <row r="318" spans="2:9" ht="18.75" x14ac:dyDescent="0.3">
      <c r="B318" s="222"/>
      <c r="C318" s="223"/>
      <c r="D318" s="225"/>
      <c r="E318" s="226"/>
      <c r="F318" s="216"/>
      <c r="G318" s="213"/>
      <c r="H318" s="209"/>
      <c r="I318" s="207"/>
    </row>
    <row r="319" spans="2:9" ht="18.75" x14ac:dyDescent="0.3">
      <c r="B319" s="222"/>
      <c r="C319" s="223"/>
      <c r="D319" s="224"/>
      <c r="E319" s="189"/>
      <c r="F319" s="219"/>
      <c r="G319" s="213"/>
      <c r="H319" s="209"/>
      <c r="I319" s="207"/>
    </row>
    <row r="320" spans="2:9" ht="18.75" x14ac:dyDescent="0.3">
      <c r="B320" s="165"/>
      <c r="C320" s="165"/>
      <c r="D320" s="166"/>
      <c r="E320" s="164"/>
      <c r="F320" s="210"/>
      <c r="G320" s="213"/>
      <c r="H320" s="209"/>
      <c r="I320" s="207"/>
    </row>
    <row r="321" spans="2:9" ht="18.75" x14ac:dyDescent="0.3">
      <c r="B321" s="165"/>
      <c r="C321" s="165"/>
      <c r="D321" s="166"/>
      <c r="E321" s="189"/>
      <c r="F321" s="219"/>
      <c r="G321" s="213"/>
      <c r="H321" s="209"/>
      <c r="I321" s="207"/>
    </row>
    <row r="322" spans="2:9" ht="18.75" x14ac:dyDescent="0.3">
      <c r="B322" s="165"/>
      <c r="C322" s="165"/>
      <c r="D322" s="166"/>
      <c r="E322" s="34"/>
      <c r="F322" s="210"/>
      <c r="G322" s="213"/>
      <c r="H322" s="209"/>
      <c r="I322" s="207"/>
    </row>
    <row r="323" spans="2:9" ht="18.75" x14ac:dyDescent="0.3">
      <c r="B323" s="165"/>
      <c r="C323" s="165"/>
      <c r="D323" s="166"/>
      <c r="E323" s="34"/>
      <c r="F323" s="210"/>
      <c r="G323" s="213"/>
      <c r="H323" s="209"/>
      <c r="I323" s="207"/>
    </row>
    <row r="324" spans="2:9" ht="18.75" x14ac:dyDescent="0.3">
      <c r="B324" s="165"/>
      <c r="C324" s="165"/>
      <c r="D324" s="166"/>
      <c r="E324" s="226"/>
      <c r="F324" s="227"/>
      <c r="G324" s="213"/>
      <c r="H324" s="209"/>
      <c r="I324" s="207"/>
    </row>
    <row r="325" spans="2:9" ht="18.75" x14ac:dyDescent="0.3">
      <c r="B325" s="165"/>
      <c r="C325" s="165"/>
      <c r="D325" s="166"/>
      <c r="E325" s="226"/>
      <c r="F325" s="227"/>
      <c r="G325" s="213"/>
      <c r="H325" s="209"/>
      <c r="I325" s="207"/>
    </row>
    <row r="326" spans="2:9" ht="18.75" x14ac:dyDescent="0.3">
      <c r="B326" s="165"/>
      <c r="C326" s="165"/>
      <c r="D326" s="166"/>
      <c r="E326" s="226"/>
      <c r="F326" s="227"/>
      <c r="G326" s="213"/>
      <c r="H326" s="209"/>
      <c r="I326" s="207"/>
    </row>
    <row r="327" spans="2:9" ht="18.75" x14ac:dyDescent="0.3">
      <c r="B327" s="165"/>
      <c r="C327" s="165"/>
      <c r="D327" s="166"/>
      <c r="E327" s="226"/>
      <c r="F327" s="227"/>
      <c r="G327" s="213"/>
      <c r="H327" s="209"/>
      <c r="I327" s="207"/>
    </row>
    <row r="328" spans="2:9" ht="18.75" x14ac:dyDescent="0.3">
      <c r="B328" s="165"/>
      <c r="C328" s="165"/>
      <c r="D328" s="166"/>
      <c r="E328" s="226"/>
      <c r="F328" s="227"/>
      <c r="G328" s="213"/>
      <c r="H328" s="209"/>
      <c r="I328" s="207"/>
    </row>
    <row r="329" spans="2:9" ht="18.75" x14ac:dyDescent="0.3">
      <c r="B329" s="165"/>
      <c r="C329" s="165"/>
      <c r="D329" s="166"/>
      <c r="E329" s="226"/>
      <c r="F329" s="227"/>
      <c r="G329" s="213"/>
      <c r="H329" s="209"/>
      <c r="I329" s="207"/>
    </row>
    <row r="330" spans="2:9" ht="18.75" x14ac:dyDescent="0.3">
      <c r="B330" s="165"/>
      <c r="C330" s="165"/>
      <c r="D330" s="166"/>
      <c r="E330" s="226"/>
      <c r="F330" s="227"/>
      <c r="G330" s="213"/>
      <c r="H330" s="209"/>
      <c r="I330" s="207"/>
    </row>
    <row r="331" spans="2:9" ht="18.75" x14ac:dyDescent="0.3">
      <c r="B331" s="165"/>
      <c r="C331" s="165"/>
      <c r="D331" s="166"/>
      <c r="E331" s="226"/>
      <c r="F331" s="227"/>
      <c r="G331" s="213"/>
      <c r="H331" s="209"/>
      <c r="I331" s="207"/>
    </row>
    <row r="332" spans="2:9" ht="18.75" x14ac:dyDescent="0.3">
      <c r="B332" s="165"/>
      <c r="C332" s="165"/>
      <c r="D332" s="166"/>
      <c r="E332" s="226"/>
      <c r="F332" s="227"/>
      <c r="G332" s="213"/>
      <c r="H332" s="209"/>
      <c r="I332" s="207"/>
    </row>
    <row r="333" spans="2:9" ht="18.75" x14ac:dyDescent="0.3">
      <c r="B333" s="165"/>
      <c r="C333" s="165"/>
      <c r="D333" s="166"/>
      <c r="E333" s="226"/>
      <c r="F333" s="227"/>
      <c r="G333" s="213"/>
      <c r="H333" s="209"/>
      <c r="I333" s="207"/>
    </row>
    <row r="334" spans="2:9" ht="18.75" x14ac:dyDescent="0.3">
      <c r="B334" s="165"/>
      <c r="C334" s="165"/>
      <c r="D334" s="166"/>
      <c r="E334" s="226"/>
      <c r="F334" s="227"/>
      <c r="G334" s="213"/>
      <c r="H334" s="209"/>
      <c r="I334" s="207"/>
    </row>
    <row r="335" spans="2:9" ht="18.75" x14ac:dyDescent="0.3">
      <c r="B335" s="205"/>
      <c r="C335" s="165"/>
      <c r="D335" s="166"/>
      <c r="E335" s="226"/>
      <c r="F335" s="227"/>
      <c r="G335" s="213"/>
      <c r="H335" s="213"/>
      <c r="I335" s="207"/>
    </row>
    <row r="336" spans="2:9" ht="18.75" x14ac:dyDescent="0.3">
      <c r="B336" s="205"/>
      <c r="C336" s="165"/>
      <c r="D336" s="166"/>
      <c r="E336" s="226"/>
      <c r="F336" s="227"/>
      <c r="G336" s="213"/>
      <c r="H336" s="213"/>
      <c r="I336" s="207"/>
    </row>
    <row r="337" spans="2:9" ht="18.75" x14ac:dyDescent="0.3">
      <c r="B337" s="165"/>
      <c r="C337" s="165"/>
      <c r="D337" s="166"/>
      <c r="E337" s="189"/>
      <c r="F337" s="210"/>
      <c r="G337" s="213"/>
      <c r="H337" s="209"/>
      <c r="I337" s="207"/>
    </row>
    <row r="338" spans="2:9" ht="18.75" x14ac:dyDescent="0.2">
      <c r="B338" s="165"/>
      <c r="C338" s="165"/>
      <c r="D338" s="166"/>
      <c r="E338" s="164"/>
      <c r="F338" s="216"/>
      <c r="G338" s="213"/>
      <c r="H338" s="209"/>
      <c r="I338" s="207"/>
    </row>
    <row r="339" spans="2:9" ht="18.75" x14ac:dyDescent="0.2">
      <c r="B339" s="165"/>
      <c r="C339" s="165"/>
      <c r="D339" s="166"/>
      <c r="E339" s="164"/>
      <c r="F339" s="216"/>
      <c r="G339" s="213"/>
      <c r="H339" s="209"/>
      <c r="I339" s="207"/>
    </row>
    <row r="340" spans="2:9" ht="18.75" x14ac:dyDescent="0.2">
      <c r="B340" s="165"/>
      <c r="C340" s="165"/>
      <c r="D340" s="166"/>
      <c r="E340" s="164"/>
      <c r="F340" s="216"/>
      <c r="G340" s="228"/>
      <c r="H340" s="209"/>
      <c r="I340" s="207"/>
    </row>
    <row r="341" spans="2:9" ht="18.75" x14ac:dyDescent="0.3">
      <c r="B341" s="57"/>
      <c r="C341" s="57"/>
      <c r="D341" s="229"/>
      <c r="E341" s="230"/>
      <c r="F341" s="231"/>
      <c r="G341" s="232"/>
      <c r="H341" s="232"/>
      <c r="I341" s="232"/>
    </row>
    <row r="342" spans="2:9" ht="18.75" x14ac:dyDescent="0.3">
      <c r="B342" s="145"/>
      <c r="C342" s="145"/>
      <c r="D342" s="145"/>
      <c r="E342" s="145"/>
      <c r="F342" s="233"/>
      <c r="G342" s="145"/>
      <c r="H342" s="145"/>
      <c r="I342" s="145"/>
    </row>
    <row r="343" spans="2:9" x14ac:dyDescent="0.2">
      <c r="B343" s="612"/>
      <c r="C343" s="612"/>
      <c r="D343" s="612"/>
      <c r="E343" s="612"/>
      <c r="F343" s="612"/>
      <c r="G343" s="612"/>
      <c r="H343" s="612"/>
      <c r="I343" s="612"/>
    </row>
    <row r="344" spans="2:9" x14ac:dyDescent="0.2">
      <c r="B344" s="597"/>
      <c r="C344" s="597"/>
      <c r="D344" s="597"/>
      <c r="E344" s="597"/>
      <c r="F344" s="597"/>
      <c r="G344" s="597"/>
      <c r="H344" s="597"/>
      <c r="I344" s="597"/>
    </row>
    <row r="345" spans="2:9" x14ac:dyDescent="0.2">
      <c r="B345" s="597"/>
      <c r="C345" s="597"/>
      <c r="D345" s="597"/>
      <c r="E345" s="597"/>
      <c r="F345" s="597"/>
      <c r="G345" s="597"/>
      <c r="H345" s="597"/>
      <c r="I345" s="597"/>
    </row>
    <row r="346" spans="2:9" x14ac:dyDescent="0.2">
      <c r="B346" s="145"/>
      <c r="C346" s="145"/>
      <c r="D346" s="145"/>
      <c r="E346" s="145"/>
      <c r="F346" s="145"/>
      <c r="G346" s="145"/>
      <c r="H346" s="145"/>
      <c r="I346" s="145"/>
    </row>
    <row r="347" spans="2:9" ht="18.75" x14ac:dyDescent="0.3">
      <c r="B347" s="234"/>
      <c r="C347" s="235"/>
      <c r="D347" s="235"/>
      <c r="E347" s="235"/>
      <c r="F347" s="40"/>
      <c r="G347" s="236"/>
      <c r="H347" s="235"/>
      <c r="I347" s="235"/>
    </row>
    <row r="348" spans="2:9" x14ac:dyDescent="0.2">
      <c r="B348" s="145"/>
      <c r="C348" s="145"/>
      <c r="D348" s="145"/>
      <c r="E348" s="145"/>
      <c r="F348" s="145"/>
      <c r="G348" s="145"/>
      <c r="H348" s="145"/>
      <c r="I348" s="145"/>
    </row>
    <row r="349" spans="2:9" x14ac:dyDescent="0.2">
      <c r="B349" s="145"/>
      <c r="C349" s="145"/>
      <c r="D349" s="145"/>
      <c r="E349" s="145"/>
      <c r="F349" s="145"/>
      <c r="G349" s="145"/>
      <c r="H349" s="145"/>
      <c r="I349" s="145"/>
    </row>
  </sheetData>
  <mergeCells count="42">
    <mergeCell ref="G294:J294"/>
    <mergeCell ref="B295:I295"/>
    <mergeCell ref="B343:I343"/>
    <mergeCell ref="B344:I344"/>
    <mergeCell ref="B345:I345"/>
    <mergeCell ref="H236:H237"/>
    <mergeCell ref="I236:I237"/>
    <mergeCell ref="J236:K236"/>
    <mergeCell ref="B226:I226"/>
    <mergeCell ref="B227:I227"/>
    <mergeCell ref="G232:K232"/>
    <mergeCell ref="B233:K233"/>
    <mergeCell ref="B236:B237"/>
    <mergeCell ref="C236:C237"/>
    <mergeCell ref="D236:D237"/>
    <mergeCell ref="E236:E237"/>
    <mergeCell ref="F236:F237"/>
    <mergeCell ref="G236:G237"/>
    <mergeCell ref="B225:I225"/>
    <mergeCell ref="B82:I82"/>
    <mergeCell ref="B123:I123"/>
    <mergeCell ref="B124:I124"/>
    <mergeCell ref="B125:I125"/>
    <mergeCell ref="G128:J128"/>
    <mergeCell ref="B129:I129"/>
    <mergeCell ref="B171:I171"/>
    <mergeCell ref="B172:I172"/>
    <mergeCell ref="B173:I173"/>
    <mergeCell ref="G177:J177"/>
    <mergeCell ref="B178:I178"/>
    <mergeCell ref="G81:J81"/>
    <mergeCell ref="B1:I1"/>
    <mergeCell ref="G2:I2"/>
    <mergeCell ref="B3:I3"/>
    <mergeCell ref="B31:I31"/>
    <mergeCell ref="B32:I32"/>
    <mergeCell ref="B33:I33"/>
    <mergeCell ref="G37:J37"/>
    <mergeCell ref="B38:I38"/>
    <mergeCell ref="B75:I75"/>
    <mergeCell ref="B76:I76"/>
    <mergeCell ref="B77:I77"/>
  </mergeCells>
  <pageMargins left="0" right="0" top="0" bottom="0" header="0" footer="0"/>
  <pageSetup paperSize="9"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Додаток 1</vt:lpstr>
      <vt:lpstr>Додаток 2</vt:lpstr>
      <vt:lpstr>Додаток 3</vt:lpstr>
      <vt:lpstr>Додаток 4</vt:lpstr>
      <vt:lpstr>Додаток 5</vt:lpstr>
      <vt:lpstr>Додаток 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2020-12-14T06:29:12Z</dcterms:modified>
</cp:coreProperties>
</file>